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40" windowHeight="6030" activeTab="0"/>
  </bookViews>
  <sheets>
    <sheet name="Inc Stat " sheetId="1" r:id="rId1"/>
    <sheet name=" BS " sheetId="2" r:id="rId2"/>
    <sheet name="Equity" sheetId="3" r:id="rId3"/>
    <sheet name=" CF" sheetId="4" r:id="rId4"/>
  </sheets>
  <definedNames>
    <definedName name="_xlnm.Print_Area" localSheetId="1">' BS '!$A$1:$E$80</definedName>
    <definedName name="_xlnm.Print_Area" localSheetId="3">' CF'!$A$1:$H$69</definedName>
    <definedName name="_xlnm.Print_Area" localSheetId="2">'Equity'!$A$1:$K$47</definedName>
    <definedName name="_xlnm.Print_Area" localSheetId="0">'Inc Stat '!$D$1:$J$53</definedName>
  </definedNames>
  <calcPr fullCalcOnLoad="1"/>
</workbook>
</file>

<file path=xl/sharedStrings.xml><?xml version="1.0" encoding="utf-8"?>
<sst xmlns="http://schemas.openxmlformats.org/spreadsheetml/2006/main" count="225" uniqueCount="167">
  <si>
    <t xml:space="preserve">SUBUR TIASA HOLDINGS BHD     (341792-W)     </t>
  </si>
  <si>
    <t>No. 8-14, (1st-3rd Fl.), Jln Chengal, C.D.T. No. 123, 96000 Sibu Sarawak, Malaysia</t>
  </si>
  <si>
    <t>Head Office :Tel:084-327776</t>
  </si>
  <si>
    <t>E-Mail : suburth@tm.net.my</t>
  </si>
  <si>
    <t>CURRENT</t>
  </si>
  <si>
    <t>PRECEDING YEAR</t>
  </si>
  <si>
    <t>CORRESPONDING</t>
  </si>
  <si>
    <t>QUARTER</t>
  </si>
  <si>
    <t>TO  DATE</t>
  </si>
  <si>
    <t>RM'000</t>
  </si>
  <si>
    <t>Revenue</t>
  </si>
  <si>
    <t>Taxation</t>
  </si>
  <si>
    <t>-     Diluted</t>
  </si>
  <si>
    <t xml:space="preserve">                      SUBUR TIASA HOLDINGS BHD     (341792-W)     </t>
  </si>
  <si>
    <t xml:space="preserve">                      No. 66-78, Pusat Suria Permata, Jalan Upper Lanang, C.D.T. No. 123, 96000 Sibu Sarawak, </t>
  </si>
  <si>
    <t xml:space="preserve">                      Malaysia</t>
  </si>
  <si>
    <t xml:space="preserve">                      Head Office :Tel : 084-211555     Fax : 084-211886 </t>
  </si>
  <si>
    <t xml:space="preserve">                      E-Mail : suburth@tm.net.my</t>
  </si>
  <si>
    <t xml:space="preserve">Condensed Consolidated Balance Sheet </t>
  </si>
  <si>
    <t>(UNAUDITED)</t>
  </si>
  <si>
    <t>AS AT END OF</t>
  </si>
  <si>
    <t>AS AT PRECEDING</t>
  </si>
  <si>
    <t>CURRENT QUARTER</t>
  </si>
  <si>
    <t>31/01/2002</t>
  </si>
  <si>
    <t>Property, plant &amp; equipment</t>
  </si>
  <si>
    <t>Long term receivable</t>
  </si>
  <si>
    <t>Intangible assets</t>
  </si>
  <si>
    <t>Investment in associated companies</t>
  </si>
  <si>
    <t>Other investments</t>
  </si>
  <si>
    <t>Current assets</t>
  </si>
  <si>
    <t xml:space="preserve">           Inventories</t>
  </si>
  <si>
    <t xml:space="preserve">           Tax recoverable</t>
  </si>
  <si>
    <t xml:space="preserve">            Provision for taxation</t>
  </si>
  <si>
    <t>Reserves</t>
  </si>
  <si>
    <t>Minority interests</t>
  </si>
  <si>
    <t>Net tangible assets per share (RM)</t>
  </si>
  <si>
    <t>Share capital</t>
  </si>
  <si>
    <t>Shareholders' funds</t>
  </si>
  <si>
    <t>Net current assets</t>
  </si>
  <si>
    <t xml:space="preserve">           Goodwill on consolidation</t>
  </si>
  <si>
    <t>Rights in timber licences</t>
  </si>
  <si>
    <t>Operating expenses</t>
  </si>
  <si>
    <t>Other operating income</t>
  </si>
  <si>
    <t>Finance costs</t>
  </si>
  <si>
    <t>Investing results</t>
  </si>
  <si>
    <t>Profit after tax</t>
  </si>
  <si>
    <t>Minority interest</t>
  </si>
  <si>
    <t xml:space="preserve">                        E-Mail : suburth@tm.net.my</t>
  </si>
  <si>
    <t xml:space="preserve">                        Head Office :Tel : 084-211555     Fax : 084-211886 </t>
  </si>
  <si>
    <t xml:space="preserve">                        Malaysia</t>
  </si>
  <si>
    <t xml:space="preserve">                        No. 66-78, Pusat Suria Permata, Jalan Upper Lanang, C.D.T. No. 123, 96000 Sibu Sarawak, </t>
  </si>
  <si>
    <t xml:space="preserve">                        SUBUR TIASA HOLDINGS BHD     (341792-W)     </t>
  </si>
  <si>
    <t>Condensed Consolidated Income Statements</t>
  </si>
  <si>
    <t>Investment properties</t>
  </si>
  <si>
    <t>Less: Current liabilities</t>
  </si>
  <si>
    <t>Long term liabilities</t>
  </si>
  <si>
    <t xml:space="preserve">            Long term borrowings</t>
  </si>
  <si>
    <t xml:space="preserve">            Deferred taxation</t>
  </si>
  <si>
    <t>Sen</t>
  </si>
  <si>
    <t xml:space="preserve">           Trade and other receivables</t>
  </si>
  <si>
    <t xml:space="preserve">           Deposits, bank and cash balances </t>
  </si>
  <si>
    <t xml:space="preserve">            Trade and other payables</t>
  </si>
  <si>
    <t xml:space="preserve">            Dividend payable</t>
  </si>
  <si>
    <t xml:space="preserve"> INDIVIDUAL QUARTER</t>
  </si>
  <si>
    <t>N/A</t>
  </si>
  <si>
    <t>Condensed Consolidated Cash Flow Statements</t>
  </si>
  <si>
    <t>9 MONTHS</t>
  </si>
  <si>
    <t>ENDED</t>
  </si>
  <si>
    <t>RM</t>
  </si>
  <si>
    <t>Operating activities</t>
  </si>
  <si>
    <t>Adjustments for :</t>
  </si>
  <si>
    <t>Amortisation of reserve on consolidation</t>
  </si>
  <si>
    <t>Amortisation of goodwill on consolidation</t>
  </si>
  <si>
    <t>Amortisation of timber rights</t>
  </si>
  <si>
    <t>Depreciation of property, plant and equipment</t>
  </si>
  <si>
    <t>Interest income</t>
  </si>
  <si>
    <t>Changes in working capital :</t>
  </si>
  <si>
    <t>Inventories</t>
  </si>
  <si>
    <t>Trade and other receivables</t>
  </si>
  <si>
    <t>Trade and other payables</t>
  </si>
  <si>
    <t>Interest paid</t>
  </si>
  <si>
    <t>Interest received</t>
  </si>
  <si>
    <t>Tax paid</t>
  </si>
  <si>
    <t>Net cash flow from operating activities</t>
  </si>
  <si>
    <t>Investing activities</t>
  </si>
  <si>
    <t>Purchase of property, plant and equipment</t>
  </si>
  <si>
    <t>Proceeds from disposal of property, plant and equipment</t>
  </si>
  <si>
    <t>Net cash flow from investing activities</t>
  </si>
  <si>
    <t>Financing activities</t>
  </si>
  <si>
    <t>Dividends paid to shareholders</t>
  </si>
  <si>
    <t>Drawdown of term loan</t>
  </si>
  <si>
    <t>Repayment of term loan</t>
  </si>
  <si>
    <t>Drawdown of bankers acceptance</t>
  </si>
  <si>
    <t>Repayment of bankers acceptance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</si>
  <si>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</si>
  <si>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</si>
  <si>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</si>
  <si>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</si>
  <si>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Condensed Consolidated Statements of Changes in Equity</t>
  </si>
  <si>
    <t>Retained</t>
  </si>
  <si>
    <t>capital</t>
  </si>
  <si>
    <t>premium</t>
  </si>
  <si>
    <t>earnings</t>
  </si>
  <si>
    <t>Total</t>
  </si>
  <si>
    <t xml:space="preserve">Net profit </t>
  </si>
  <si>
    <t>12 MONTHS ENDED</t>
  </si>
  <si>
    <t>Tax</t>
  </si>
  <si>
    <t>Interest expenses</t>
  </si>
  <si>
    <t>-     Basic</t>
  </si>
  <si>
    <t xml:space="preserve">            Share premium</t>
  </si>
  <si>
    <t>Deferred tax assets</t>
  </si>
  <si>
    <t>Profit from operations</t>
  </si>
  <si>
    <t>Profit before tax</t>
  </si>
  <si>
    <t>Net profit for the period</t>
  </si>
  <si>
    <t>Net gain on disposal of property, plant and equipment</t>
  </si>
  <si>
    <t xml:space="preserve">            Less: Treasury shares</t>
  </si>
  <si>
    <t xml:space="preserve">            Short term borrowings</t>
  </si>
  <si>
    <t xml:space="preserve">            Reserve on consolidation</t>
  </si>
  <si>
    <t xml:space="preserve">            Retained profit</t>
  </si>
  <si>
    <t>Number of shares net of treasury shares ('000)</t>
  </si>
  <si>
    <t>Purchase of own shares</t>
  </si>
  <si>
    <t>shares</t>
  </si>
  <si>
    <t>Movements during the period</t>
  </si>
  <si>
    <t>Treasury</t>
  </si>
  <si>
    <t>Share</t>
  </si>
  <si>
    <t xml:space="preserve">Tax recovered </t>
  </si>
  <si>
    <t>Earnings per share :</t>
  </si>
  <si>
    <t>31/07/2004</t>
  </si>
  <si>
    <t>Impairment loss</t>
  </si>
  <si>
    <t>For the quarter ended 31 October 2004</t>
  </si>
  <si>
    <t>As At 31 October 2004</t>
  </si>
  <si>
    <t>31/10/2004</t>
  </si>
  <si>
    <t>31/10/2003</t>
  </si>
  <si>
    <t>PERIOD</t>
  </si>
  <si>
    <t>YEAR</t>
  </si>
  <si>
    <t>For the quarter ended 31 Oct 2004</t>
  </si>
  <si>
    <t xml:space="preserve">(The Condensed Consolidated Statement of Changes in Equity should be read in conjunction with the audited Financial </t>
  </si>
  <si>
    <t xml:space="preserve">As the Group changed its financial year-end from 31 January to 31 July, the comparative figures for the current and cumulative </t>
  </si>
  <si>
    <t>quarters are the figures for the corresponding months in the preceding year.)</t>
  </si>
  <si>
    <t>(AUDITED)</t>
  </si>
  <si>
    <t>FINANCIAL PERIOD END</t>
  </si>
  <si>
    <t xml:space="preserve">As the Group changed its financial year-end from 31 January to 31 July, the comparative figures for the current and </t>
  </si>
  <si>
    <t>cumulative quarters are the figures for the corresponding months in the preceding year.)</t>
  </si>
  <si>
    <t>Ended 31 October 2004</t>
  </si>
  <si>
    <t>At 31 October 2004</t>
  </si>
  <si>
    <t>Three Months</t>
  </si>
  <si>
    <t>At 1 August 2004</t>
  </si>
  <si>
    <t>ended 31 October 2003</t>
  </si>
  <si>
    <t>At 1 August 2003</t>
  </si>
  <si>
    <t>At 31 October 2003</t>
  </si>
  <si>
    <t xml:space="preserve">            Land premium payable</t>
  </si>
  <si>
    <t>Dividends</t>
  </si>
  <si>
    <t>PRECEDING</t>
  </si>
  <si>
    <t>Acquisition of subsidiary</t>
  </si>
  <si>
    <t>Property, plant and equipment written off</t>
  </si>
  <si>
    <t xml:space="preserve">(The Condensed Consolidated Cash Flow Statement should be read in conjunction with the audited Financial Statements for the </t>
  </si>
  <si>
    <t xml:space="preserve">(The Condensed Consolidated Income Statement should be read in conjunction with the audited Financial Statements for the period ended </t>
  </si>
  <si>
    <t>the figures for the corresponding months in the preceding year.)</t>
  </si>
  <si>
    <t xml:space="preserve">As the Group changed its financial year-end from 31 January to 31 July, the comparative figures for the current and cumulative quarters are </t>
  </si>
  <si>
    <t xml:space="preserve">(The Condensed Consolidated Balance Sheet should be read in conjunction with the audited Financial Statements for </t>
  </si>
  <si>
    <t>01/08/2004 to</t>
  </si>
  <si>
    <t>01/08/2003 to</t>
  </si>
  <si>
    <t>CUMULATIVE QUARTER</t>
  </si>
  <si>
    <t>31 July 2004.</t>
  </si>
  <si>
    <t>the period ended 31 July 2004)</t>
  </si>
  <si>
    <t>Statements for the period ended 31 July 2004.</t>
  </si>
  <si>
    <t>period ended 31 July 2004.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</si>
</sst>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#,##0.0"/>
    <numFmt numFmtId="180" formatCode="#,##0.0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_);\(0\)"/>
    <numFmt numFmtId="185" formatCode="#,##0.0_);\(#,##0.0\)"/>
    <numFmt numFmtId="186" formatCode="0.0"/>
    <numFmt numFmtId="187" formatCode="#,##0.000_);\(#,##0.000\)"/>
    <numFmt numFmtId="188" formatCode="0.00000"/>
    <numFmt numFmtId="189" formatCode="0.0000"/>
    <numFmt numFmtId="190" formatCode="0.000"/>
    <numFmt numFmtId="191" formatCode="#,##0.0_);[Red]\(#,##0.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#,##0.00000_);\(#,##0.00000\)"/>
    <numFmt numFmtId="197" formatCode="#,##0.0000_);\(#,##0.0000\)"/>
    <numFmt numFmtId="198" formatCode="mmm\-yyyy"/>
    <numFmt numFmtId="199" formatCode="0.00_);\(0.00\)"/>
    <numFmt numFmtId="200" formatCode="#,##0.000_);[Red]\(#,##0.000\)"/>
    <numFmt numFmtId="201" formatCode="0.000000"/>
    <numFmt numFmtId="202" formatCode="0.0000000"/>
    <numFmt numFmtId="203" formatCode="0.00000000"/>
    <numFmt numFmtId="204" formatCode="#,##0.000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8" fontId="1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78" fontId="3" fillId="0" borderId="1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8" fontId="3" fillId="0" borderId="0" xfId="15" applyNumberFormat="1" applyFont="1" applyFill="1" applyBorder="1" applyAlignment="1">
      <alignment/>
    </xf>
    <xf numFmtId="0" fontId="4" fillId="0" borderId="0" xfId="0" applyFont="1" applyAlignment="1">
      <alignment/>
    </xf>
    <xf numFmtId="178" fontId="4" fillId="0" borderId="0" xfId="15" applyNumberFormat="1" applyFont="1" applyFill="1" applyAlignment="1">
      <alignment/>
    </xf>
    <xf numFmtId="178" fontId="3" fillId="0" borderId="0" xfId="15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8" fontId="3" fillId="0" borderId="0" xfId="0" applyNumberFormat="1" applyFont="1" applyBorder="1" applyAlignment="1">
      <alignment/>
    </xf>
    <xf numFmtId="38" fontId="3" fillId="0" borderId="0" xfId="15" applyNumberFormat="1" applyFont="1" applyBorder="1" applyAlignment="1">
      <alignment/>
    </xf>
    <xf numFmtId="38" fontId="3" fillId="0" borderId="0" xfId="0" applyNumberFormat="1" applyFont="1" applyAlignment="1">
      <alignment/>
    </xf>
    <xf numFmtId="178" fontId="3" fillId="0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43" fontId="3" fillId="0" borderId="0" xfId="15" applyFont="1" applyAlignment="1">
      <alignment/>
    </xf>
    <xf numFmtId="178" fontId="3" fillId="0" borderId="2" xfId="15" applyNumberFormat="1" applyFont="1" applyFill="1" applyBorder="1" applyAlignment="1">
      <alignment/>
    </xf>
    <xf numFmtId="4" fontId="3" fillId="0" borderId="0" xfId="0" applyNumberFormat="1" applyFont="1" applyAlignment="1" quotePrefix="1">
      <alignment/>
    </xf>
    <xf numFmtId="178" fontId="3" fillId="0" borderId="0" xfId="15" applyNumberFormat="1" applyFont="1" applyFill="1" applyBorder="1" applyAlignment="1">
      <alignment horizontal="center"/>
    </xf>
    <xf numFmtId="178" fontId="3" fillId="0" borderId="0" xfId="15" applyNumberFormat="1" applyFont="1" applyAlignment="1">
      <alignment/>
    </xf>
    <xf numFmtId="37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7" fontId="4" fillId="0" borderId="0" xfId="15" applyNumberFormat="1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7" fontId="7" fillId="0" borderId="0" xfId="15" applyNumberFormat="1" applyFont="1" applyAlignment="1">
      <alignment/>
    </xf>
    <xf numFmtId="3" fontId="7" fillId="0" borderId="0" xfId="15" applyNumberFormat="1" applyFont="1" applyAlignment="1">
      <alignment horizontal="right"/>
    </xf>
    <xf numFmtId="37" fontId="7" fillId="0" borderId="0" xfId="15" applyNumberFormat="1" applyFont="1" applyAlignment="1">
      <alignment horizontal="right"/>
    </xf>
    <xf numFmtId="37" fontId="7" fillId="0" borderId="0" xfId="15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43" fontId="3" fillId="0" borderId="0" xfId="15" applyNumberFormat="1" applyFont="1" applyFill="1" applyBorder="1" applyAlignment="1">
      <alignment/>
    </xf>
    <xf numFmtId="178" fontId="3" fillId="0" borderId="0" xfId="15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178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7" fontId="6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0" xfId="15" applyNumberFormat="1" applyFont="1" applyFill="1" applyBorder="1" applyAlignment="1">
      <alignment/>
    </xf>
    <xf numFmtId="37" fontId="3" fillId="0" borderId="0" xfId="15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 horizontal="left"/>
    </xf>
    <xf numFmtId="37" fontId="3" fillId="0" borderId="1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 horizontal="right"/>
    </xf>
    <xf numFmtId="37" fontId="3" fillId="0" borderId="2" xfId="15" applyNumberFormat="1" applyFont="1" applyFill="1" applyBorder="1" applyAlignment="1">
      <alignment horizontal="right"/>
    </xf>
    <xf numFmtId="37" fontId="7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8" fontId="1" fillId="0" borderId="0" xfId="15" applyNumberFormat="1" applyFont="1" applyAlignment="1">
      <alignment/>
    </xf>
    <xf numFmtId="178" fontId="1" fillId="0" borderId="0" xfId="15" applyNumberFormat="1" applyFont="1" applyBorder="1" applyAlignment="1">
      <alignment/>
    </xf>
    <xf numFmtId="178" fontId="1" fillId="0" borderId="0" xfId="0" applyNumberFormat="1" applyFont="1" applyFill="1" applyAlignment="1">
      <alignment/>
    </xf>
    <xf numFmtId="178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 quotePrefix="1">
      <alignment horizontal="right"/>
    </xf>
    <xf numFmtId="37" fontId="1" fillId="0" borderId="0" xfId="0" applyNumberFormat="1" applyFont="1" applyFill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right"/>
    </xf>
    <xf numFmtId="37" fontId="1" fillId="0" borderId="0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 horizontal="right"/>
    </xf>
    <xf numFmtId="37" fontId="1" fillId="0" borderId="1" xfId="15" applyNumberFormat="1" applyFont="1" applyFill="1" applyBorder="1" applyAlignment="1">
      <alignment horizontal="right"/>
    </xf>
    <xf numFmtId="37" fontId="1" fillId="0" borderId="0" xfId="15" applyNumberFormat="1" applyFont="1" applyFill="1" applyAlignment="1">
      <alignment horizontal="right"/>
    </xf>
    <xf numFmtId="37" fontId="1" fillId="0" borderId="2" xfId="15" applyNumberFormat="1" applyFont="1" applyFill="1" applyBorder="1" applyAlignment="1">
      <alignment horizontal="right"/>
    </xf>
    <xf numFmtId="178" fontId="1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Fill="1" applyAlignment="1" quotePrefix="1">
      <alignment horizontal="right"/>
    </xf>
    <xf numFmtId="14" fontId="2" fillId="0" borderId="0" xfId="0" applyNumberFormat="1" applyFont="1" applyAlignment="1" quotePrefix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" xfId="15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15" applyNumberFormat="1" applyFont="1" applyFill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1" fillId="0" borderId="2" xfId="15" applyNumberFormat="1" applyFont="1" applyFill="1" applyBorder="1" applyAlignment="1">
      <alignment horizontal="right"/>
    </xf>
    <xf numFmtId="37" fontId="1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15" applyNumberFormat="1" applyFont="1" applyFill="1" applyAlignment="1">
      <alignment horizontal="right"/>
    </xf>
    <xf numFmtId="4" fontId="1" fillId="0" borderId="0" xfId="15" applyNumberFormat="1" applyFont="1" applyBorder="1" applyAlignment="1">
      <alignment horizontal="right"/>
    </xf>
    <xf numFmtId="37" fontId="1" fillId="0" borderId="5" xfId="0" applyNumberFormat="1" applyFont="1" applyFill="1" applyBorder="1" applyAlignment="1">
      <alignment/>
    </xf>
    <xf numFmtId="178" fontId="1" fillId="0" borderId="1" xfId="15" applyNumberFormat="1" applyFont="1" applyBorder="1" applyAlignment="1">
      <alignment/>
    </xf>
    <xf numFmtId="0" fontId="1" fillId="0" borderId="1" xfId="0" applyFont="1" applyBorder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181" fontId="1" fillId="0" borderId="0" xfId="0" applyNumberFormat="1" applyFont="1" applyFill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37" fontId="1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 quotePrefix="1">
      <alignment horizontal="right"/>
    </xf>
    <xf numFmtId="37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37" fontId="7" fillId="0" borderId="0" xfId="15" applyNumberFormat="1" applyFont="1" applyFill="1" applyBorder="1" applyAlignment="1">
      <alignment horizontal="right"/>
    </xf>
    <xf numFmtId="178" fontId="1" fillId="0" borderId="0" xfId="15" applyNumberFormat="1" applyFont="1" applyFill="1" applyBorder="1" applyAlignment="1">
      <alignment/>
    </xf>
    <xf numFmtId="178" fontId="1" fillId="0" borderId="0" xfId="15" applyNumberFormat="1" applyFont="1" applyFill="1" applyBorder="1" applyAlignment="1">
      <alignment horizontal="right"/>
    </xf>
    <xf numFmtId="0" fontId="0" fillId="0" borderId="0" xfId="0" applyNumberFormat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4" fontId="1" fillId="0" borderId="0" xfId="15" applyNumberFormat="1" applyFont="1" applyFill="1" applyBorder="1" applyAlignment="1">
      <alignment horizontal="right"/>
    </xf>
    <xf numFmtId="0" fontId="2" fillId="0" borderId="0" xfId="15" applyNumberFormat="1" applyFont="1" applyFill="1" applyAlignment="1">
      <alignment horizontal="right"/>
    </xf>
    <xf numFmtId="14" fontId="2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center"/>
    </xf>
    <xf numFmtId="14" fontId="4" fillId="0" borderId="0" xfId="0" applyNumberFormat="1" applyFont="1" applyFill="1" applyAlignment="1" quotePrefix="1">
      <alignment horizontal="right"/>
    </xf>
    <xf numFmtId="14" fontId="4" fillId="0" borderId="0" xfId="0" applyNumberFormat="1" applyFont="1" applyFill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6" fillId="0" borderId="0" xfId="15" applyNumberFormat="1" applyFont="1" applyAlignment="1">
      <alignment/>
    </xf>
    <xf numFmtId="0" fontId="9" fillId="0" borderId="0" xfId="0" applyFont="1" applyBorder="1" applyAlignment="1">
      <alignment/>
    </xf>
    <xf numFmtId="14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78" fontId="6" fillId="0" borderId="0" xfId="15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 quotePrefix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1433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1433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3" name="Line 10"/>
        <xdr:cNvSpPr>
          <a:spLocks/>
        </xdr:cNvSpPr>
      </xdr:nvSpPr>
      <xdr:spPr>
        <a:xfrm>
          <a:off x="577215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4" name="Line 11"/>
        <xdr:cNvSpPr>
          <a:spLocks/>
        </xdr:cNvSpPr>
      </xdr:nvSpPr>
      <xdr:spPr>
        <a:xfrm>
          <a:off x="577215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5" name="Line 12"/>
        <xdr:cNvSpPr>
          <a:spLocks/>
        </xdr:cNvSpPr>
      </xdr:nvSpPr>
      <xdr:spPr>
        <a:xfrm>
          <a:off x="577215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6" name="Line 13"/>
        <xdr:cNvSpPr>
          <a:spLocks/>
        </xdr:cNvSpPr>
      </xdr:nvSpPr>
      <xdr:spPr>
        <a:xfrm>
          <a:off x="577215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7" name="Line 14"/>
        <xdr:cNvSpPr>
          <a:spLocks/>
        </xdr:cNvSpPr>
      </xdr:nvSpPr>
      <xdr:spPr>
        <a:xfrm>
          <a:off x="577215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8" name="Line 16"/>
        <xdr:cNvSpPr>
          <a:spLocks/>
        </xdr:cNvSpPr>
      </xdr:nvSpPr>
      <xdr:spPr>
        <a:xfrm>
          <a:off x="41433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9" name="Line 17"/>
        <xdr:cNvSpPr>
          <a:spLocks/>
        </xdr:cNvSpPr>
      </xdr:nvSpPr>
      <xdr:spPr>
        <a:xfrm>
          <a:off x="41433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0" name="Line 18"/>
        <xdr:cNvSpPr>
          <a:spLocks/>
        </xdr:cNvSpPr>
      </xdr:nvSpPr>
      <xdr:spPr>
        <a:xfrm>
          <a:off x="28479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1" name="Line 19"/>
        <xdr:cNvSpPr>
          <a:spLocks/>
        </xdr:cNvSpPr>
      </xdr:nvSpPr>
      <xdr:spPr>
        <a:xfrm>
          <a:off x="28479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76200</xdr:rowOff>
    </xdr:from>
    <xdr:to>
      <xdr:col>3</xdr:col>
      <xdr:colOff>762000</xdr:colOff>
      <xdr:row>4</xdr:row>
      <xdr:rowOff>123825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57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733425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857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382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R276"/>
  <sheetViews>
    <sheetView tabSelected="1" zoomScale="80" zoomScaleNormal="80" zoomScaleSheetLayoutView="100" workbookViewId="0" topLeftCell="B1">
      <selection activeCell="D56" sqref="D56"/>
    </sheetView>
  </sheetViews>
  <sheetFormatPr defaultColWidth="9.140625" defaultRowHeight="12.75"/>
  <cols>
    <col min="1" max="1" width="0" style="8" hidden="1" customWidth="1"/>
    <col min="2" max="2" width="2.421875" style="8" customWidth="1"/>
    <col min="3" max="3" width="3.57421875" style="8" hidden="1" customWidth="1"/>
    <col min="4" max="4" width="28.140625" style="8" customWidth="1"/>
    <col min="5" max="5" width="12.140625" style="8" customWidth="1"/>
    <col min="6" max="6" width="19.421875" style="18" bestFit="1" customWidth="1"/>
    <col min="7" max="7" width="3.421875" style="12" customWidth="1"/>
    <col min="8" max="8" width="6.421875" style="12" customWidth="1"/>
    <col min="9" max="9" width="14.57421875" style="12" customWidth="1"/>
    <col min="10" max="10" width="19.7109375" style="14" customWidth="1"/>
    <col min="11" max="11" width="10.421875" style="14" customWidth="1"/>
    <col min="12" max="12" width="10.140625" style="8" customWidth="1"/>
    <col min="13" max="13" width="4.7109375" style="8" customWidth="1"/>
    <col min="14" max="14" width="3.57421875" style="8" customWidth="1"/>
    <col min="15" max="15" width="5.57421875" style="8" customWidth="1"/>
    <col min="16" max="18" width="3.57421875" style="8" hidden="1" customWidth="1"/>
    <col min="19" max="20" width="4.7109375" style="8" customWidth="1"/>
    <col min="21" max="21" width="5.00390625" style="8" customWidth="1"/>
    <col min="22" max="22" width="4.7109375" style="8" customWidth="1"/>
    <col min="23" max="23" width="3.57421875" style="8" hidden="1" customWidth="1"/>
    <col min="24" max="24" width="3.57421875" style="8" customWidth="1"/>
    <col min="25" max="25" width="4.8515625" style="8" customWidth="1"/>
    <col min="26" max="26" width="5.421875" style="8" customWidth="1"/>
    <col min="27" max="16384" width="3.57421875" style="8" customWidth="1"/>
  </cols>
  <sheetData>
    <row r="1" spans="3:11" s="1" customFormat="1" ht="18.75" customHeight="1">
      <c r="C1" s="2" t="s">
        <v>0</v>
      </c>
      <c r="D1" s="2" t="s">
        <v>51</v>
      </c>
      <c r="E1" s="2"/>
      <c r="I1" s="3"/>
      <c r="J1" s="41"/>
      <c r="K1" s="41"/>
    </row>
    <row r="2" spans="3:11" s="1" customFormat="1" ht="15.75" customHeight="1">
      <c r="C2" s="2" t="s">
        <v>1</v>
      </c>
      <c r="D2" s="2" t="s">
        <v>50</v>
      </c>
      <c r="E2" s="2"/>
      <c r="I2" s="3"/>
      <c r="J2" s="41"/>
      <c r="K2" s="41"/>
    </row>
    <row r="3" spans="3:11" s="1" customFormat="1" ht="15.75" customHeight="1">
      <c r="C3" s="2" t="s">
        <v>2</v>
      </c>
      <c r="D3" s="2" t="s">
        <v>49</v>
      </c>
      <c r="E3" s="2"/>
      <c r="F3" s="6"/>
      <c r="I3" s="3"/>
      <c r="J3" s="41"/>
      <c r="K3" s="41"/>
    </row>
    <row r="4" spans="3:11" s="1" customFormat="1" ht="15" customHeight="1">
      <c r="C4" s="2" t="s">
        <v>3</v>
      </c>
      <c r="D4" s="2" t="s">
        <v>48</v>
      </c>
      <c r="E4" s="2"/>
      <c r="H4" s="7"/>
      <c r="I4" s="3"/>
      <c r="J4" s="41"/>
      <c r="K4" s="41"/>
    </row>
    <row r="5" spans="3:11" s="1" customFormat="1" ht="15" customHeight="1">
      <c r="C5" s="2"/>
      <c r="D5" s="2" t="s">
        <v>47</v>
      </c>
      <c r="E5" s="2"/>
      <c r="I5" s="3"/>
      <c r="J5" s="41"/>
      <c r="K5" s="41"/>
    </row>
    <row r="6" spans="2:10" ht="12" customHeight="1">
      <c r="B6" s="9"/>
      <c r="C6" s="9"/>
      <c r="D6" s="9"/>
      <c r="E6" s="9"/>
      <c r="F6" s="11"/>
      <c r="G6" s="10"/>
      <c r="H6" s="10"/>
      <c r="I6" s="10"/>
      <c r="J6" s="9"/>
    </row>
    <row r="7" ht="8.25" customHeight="1">
      <c r="F7" s="12"/>
    </row>
    <row r="8" ht="8.25" customHeight="1">
      <c r="F8" s="12"/>
    </row>
    <row r="9" ht="8.25" customHeight="1">
      <c r="F9" s="12"/>
    </row>
    <row r="10" spans="3:9" ht="14.25" customHeight="1">
      <c r="C10" s="14"/>
      <c r="D10" s="65" t="s">
        <v>52</v>
      </c>
      <c r="E10" s="14"/>
      <c r="F10" s="15"/>
      <c r="G10" s="13"/>
      <c r="H10" s="13"/>
      <c r="I10" s="13"/>
    </row>
    <row r="11" spans="3:6" ht="14.25" customHeight="1">
      <c r="C11" s="16"/>
      <c r="D11" s="65" t="s">
        <v>129</v>
      </c>
      <c r="E11" s="16"/>
      <c r="F11" s="17"/>
    </row>
    <row r="12" spans="3:6" ht="14.25" customHeight="1">
      <c r="C12" s="16"/>
      <c r="D12" s="65"/>
      <c r="E12" s="16"/>
      <c r="F12" s="17"/>
    </row>
    <row r="13" spans="2:10" ht="12" customHeight="1">
      <c r="B13" s="16"/>
      <c r="C13" s="16"/>
      <c r="D13" s="16"/>
      <c r="E13" s="189" t="s">
        <v>19</v>
      </c>
      <c r="F13" s="189"/>
      <c r="I13" s="189" t="s">
        <v>19</v>
      </c>
      <c r="J13" s="189"/>
    </row>
    <row r="14" spans="2:10" ht="12" customHeight="1">
      <c r="B14" s="16"/>
      <c r="E14" s="185" t="s">
        <v>63</v>
      </c>
      <c r="F14" s="186"/>
      <c r="G14" s="70"/>
      <c r="I14" s="187" t="s">
        <v>162</v>
      </c>
      <c r="J14" s="188"/>
    </row>
    <row r="15" spans="5:10" ht="12" customHeight="1">
      <c r="E15" s="12"/>
      <c r="F15" s="69" t="s">
        <v>5</v>
      </c>
      <c r="H15" s="68"/>
      <c r="I15" s="68" t="s">
        <v>4</v>
      </c>
      <c r="J15" s="66" t="str">
        <f>F15</f>
        <v>PRECEDING YEAR</v>
      </c>
    </row>
    <row r="16" spans="2:103" ht="12" customHeight="1">
      <c r="B16" s="16"/>
      <c r="C16" s="16"/>
      <c r="D16" s="16"/>
      <c r="E16" s="68" t="s">
        <v>4</v>
      </c>
      <c r="F16" s="69" t="s">
        <v>6</v>
      </c>
      <c r="H16" s="66"/>
      <c r="I16" s="66" t="s">
        <v>134</v>
      </c>
      <c r="J16" s="66" t="str">
        <f>F16</f>
        <v>CORRESPONDING</v>
      </c>
      <c r="K16" s="24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</row>
    <row r="17" spans="5:103" ht="12" customHeight="1">
      <c r="E17" s="68" t="s">
        <v>7</v>
      </c>
      <c r="F17" s="68" t="s">
        <v>7</v>
      </c>
      <c r="H17" s="66"/>
      <c r="I17" s="66" t="s">
        <v>8</v>
      </c>
      <c r="J17" s="66" t="s">
        <v>133</v>
      </c>
      <c r="K17" s="24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</row>
    <row r="18" spans="5:103" ht="12" customHeight="1">
      <c r="E18" s="167" t="s">
        <v>160</v>
      </c>
      <c r="F18" s="167" t="s">
        <v>161</v>
      </c>
      <c r="G18" s="161"/>
      <c r="H18" s="167"/>
      <c r="I18" s="167" t="s">
        <v>160</v>
      </c>
      <c r="J18" s="167" t="s">
        <v>161</v>
      </c>
      <c r="K18" s="24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</row>
    <row r="19" spans="5:103" ht="12" customHeight="1">
      <c r="E19" s="168" t="s">
        <v>131</v>
      </c>
      <c r="F19" s="167" t="s">
        <v>132</v>
      </c>
      <c r="G19" s="161"/>
      <c r="H19" s="169"/>
      <c r="I19" s="168" t="s">
        <v>131</v>
      </c>
      <c r="J19" s="167" t="s">
        <v>132</v>
      </c>
      <c r="K19" s="166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</row>
    <row r="20" spans="5:103" ht="12" customHeight="1">
      <c r="E20" s="67" t="s">
        <v>9</v>
      </c>
      <c r="F20" s="67" t="s">
        <v>9</v>
      </c>
      <c r="H20" s="162"/>
      <c r="I20" s="66" t="s">
        <v>9</v>
      </c>
      <c r="J20" s="66" t="s">
        <v>9</v>
      </c>
      <c r="K20" s="166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</row>
    <row r="21" spans="2:103" ht="12" customHeight="1">
      <c r="B21" s="21"/>
      <c r="C21" s="21"/>
      <c r="D21" s="21"/>
      <c r="E21" s="20"/>
      <c r="H21" s="13"/>
      <c r="J21" s="22"/>
      <c r="K21" s="24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</row>
    <row r="22" spans="2:103" s="14" customFormat="1" ht="14.25" customHeight="1">
      <c r="B22" s="23"/>
      <c r="C22" s="24"/>
      <c r="D22" s="24" t="s">
        <v>10</v>
      </c>
      <c r="E22" s="25">
        <v>147044</v>
      </c>
      <c r="F22" s="25">
        <v>143433</v>
      </c>
      <c r="G22" s="25"/>
      <c r="H22" s="25"/>
      <c r="I22" s="25">
        <f>E22</f>
        <v>147044</v>
      </c>
      <c r="J22" s="25">
        <f>F22</f>
        <v>143433</v>
      </c>
      <c r="K22" s="25"/>
      <c r="L22" s="27"/>
      <c r="M22" s="27"/>
      <c r="N22" s="27"/>
      <c r="O22" s="24"/>
      <c r="P22" s="24"/>
      <c r="Q22" s="24"/>
      <c r="R22" s="24"/>
      <c r="S22" s="27"/>
      <c r="T22" s="28"/>
      <c r="U22" s="27"/>
      <c r="V22" s="24"/>
      <c r="W22" s="24"/>
      <c r="X22" s="27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</row>
    <row r="23" spans="2:103" ht="12" customHeight="1">
      <c r="B23" s="21"/>
      <c r="C23" s="21"/>
      <c r="D23" s="21"/>
      <c r="E23" s="15"/>
      <c r="F23" s="15"/>
      <c r="G23" s="25"/>
      <c r="H23" s="15"/>
      <c r="I23" s="15"/>
      <c r="J23" s="15"/>
      <c r="K23" s="25"/>
      <c r="L23" s="27"/>
      <c r="M23" s="29"/>
      <c r="N23" s="29"/>
      <c r="O23" s="21"/>
      <c r="P23" s="21"/>
      <c r="Q23" s="21"/>
      <c r="R23" s="21"/>
      <c r="S23" s="29"/>
      <c r="T23" s="29"/>
      <c r="U23" s="29"/>
      <c r="V23" s="21"/>
      <c r="W23" s="21"/>
      <c r="X23" s="29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</row>
    <row r="24" spans="2:103" ht="12" customHeight="1">
      <c r="B24" s="23"/>
      <c r="C24" s="21"/>
      <c r="D24" s="21" t="s">
        <v>41</v>
      </c>
      <c r="E24" s="25">
        <f>-(E22-E28+E26)</f>
        <v>-115469</v>
      </c>
      <c r="F24" s="25">
        <f>-(F22-F28+F26)</f>
        <v>-125143</v>
      </c>
      <c r="G24" s="25"/>
      <c r="H24" s="25"/>
      <c r="I24" s="25">
        <f>E24</f>
        <v>-115469</v>
      </c>
      <c r="J24" s="25">
        <f>F24</f>
        <v>-125143</v>
      </c>
      <c r="K24" s="25"/>
      <c r="L24" s="27"/>
      <c r="M24" s="29"/>
      <c r="N24" s="29"/>
      <c r="O24" s="21"/>
      <c r="P24" s="21"/>
      <c r="Q24" s="21"/>
      <c r="R24" s="21"/>
      <c r="S24" s="29"/>
      <c r="T24" s="29"/>
      <c r="U24" s="29"/>
      <c r="V24" s="21"/>
      <c r="W24" s="21"/>
      <c r="X24" s="29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</row>
    <row r="25" spans="2:103" ht="12" customHeight="1">
      <c r="B25" s="21"/>
      <c r="C25" s="21"/>
      <c r="D25" s="21"/>
      <c r="E25" s="15"/>
      <c r="F25" s="15"/>
      <c r="G25" s="25"/>
      <c r="H25" s="15"/>
      <c r="I25" s="15"/>
      <c r="J25" s="15"/>
      <c r="K25" s="25"/>
      <c r="L25" s="27"/>
      <c r="M25" s="29"/>
      <c r="N25" s="29"/>
      <c r="O25" s="21"/>
      <c r="P25" s="21"/>
      <c r="Q25" s="21"/>
      <c r="R25" s="21"/>
      <c r="S25" s="29"/>
      <c r="T25" s="29"/>
      <c r="U25" s="29"/>
      <c r="V25" s="21"/>
      <c r="W25" s="21"/>
      <c r="X25" s="29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</row>
    <row r="26" spans="2:103" s="14" customFormat="1" ht="14.25" customHeight="1">
      <c r="B26" s="23"/>
      <c r="C26" s="24"/>
      <c r="D26" s="24" t="s">
        <v>42</v>
      </c>
      <c r="E26" s="25">
        <v>790</v>
      </c>
      <c r="F26" s="25">
        <v>786</v>
      </c>
      <c r="G26" s="25"/>
      <c r="H26" s="25"/>
      <c r="I26" s="25">
        <f>E26</f>
        <v>790</v>
      </c>
      <c r="J26" s="25">
        <f>F26</f>
        <v>786</v>
      </c>
      <c r="K26" s="25"/>
      <c r="L26" s="27"/>
      <c r="M26" s="27"/>
      <c r="N26" s="27"/>
      <c r="O26" s="24"/>
      <c r="P26" s="24"/>
      <c r="Q26" s="24"/>
      <c r="R26" s="24"/>
      <c r="S26" s="27"/>
      <c r="T26" s="27"/>
      <c r="U26" s="27"/>
      <c r="V26" s="24"/>
      <c r="W26" s="24"/>
      <c r="X26" s="27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</row>
    <row r="27" spans="2:103" ht="12" customHeight="1">
      <c r="B27" s="21"/>
      <c r="C27" s="21"/>
      <c r="D27" s="21"/>
      <c r="E27" s="11"/>
      <c r="F27" s="11"/>
      <c r="G27" s="25"/>
      <c r="H27" s="15"/>
      <c r="I27" s="11"/>
      <c r="J27" s="11"/>
      <c r="K27" s="25"/>
      <c r="L27" s="27"/>
      <c r="M27" s="29"/>
      <c r="N27" s="29"/>
      <c r="O27" s="21"/>
      <c r="P27" s="21"/>
      <c r="Q27" s="21"/>
      <c r="R27" s="21"/>
      <c r="S27" s="29"/>
      <c r="T27" s="29"/>
      <c r="U27" s="29"/>
      <c r="V27" s="21"/>
      <c r="W27" s="21"/>
      <c r="X27" s="29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</row>
    <row r="28" spans="2:103" ht="12" customHeight="1">
      <c r="B28" s="23"/>
      <c r="C28" s="21"/>
      <c r="D28" s="21" t="s">
        <v>111</v>
      </c>
      <c r="E28" s="25">
        <v>32365</v>
      </c>
      <c r="F28" s="25">
        <f>F34-F30</f>
        <v>19076</v>
      </c>
      <c r="G28" s="25"/>
      <c r="H28" s="25"/>
      <c r="I28" s="25">
        <f>SUM(I22:I26)</f>
        <v>32365</v>
      </c>
      <c r="J28" s="25">
        <f>SUM(J22:J26)</f>
        <v>19076</v>
      </c>
      <c r="K28" s="25"/>
      <c r="L28" s="27"/>
      <c r="M28" s="29"/>
      <c r="N28" s="29"/>
      <c r="O28" s="21"/>
      <c r="P28" s="21"/>
      <c r="Q28" s="21"/>
      <c r="R28" s="21"/>
      <c r="S28" s="29"/>
      <c r="T28" s="29"/>
      <c r="U28" s="29"/>
      <c r="V28" s="21"/>
      <c r="W28" s="21"/>
      <c r="X28" s="29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</row>
    <row r="29" spans="2:103" ht="12" customHeight="1">
      <c r="B29" s="21"/>
      <c r="C29" s="21"/>
      <c r="D29" s="21"/>
      <c r="E29" s="15"/>
      <c r="F29" s="15"/>
      <c r="G29" s="25"/>
      <c r="H29" s="15"/>
      <c r="I29" s="15"/>
      <c r="J29" s="15"/>
      <c r="K29" s="25"/>
      <c r="L29" s="27"/>
      <c r="M29" s="29"/>
      <c r="N29" s="29"/>
      <c r="O29" s="21"/>
      <c r="P29" s="21"/>
      <c r="Q29" s="21"/>
      <c r="R29" s="21"/>
      <c r="S29" s="29"/>
      <c r="T29" s="29"/>
      <c r="U29" s="29"/>
      <c r="V29" s="21"/>
      <c r="W29" s="21"/>
      <c r="X29" s="29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</row>
    <row r="30" spans="2:103" ht="12" customHeight="1">
      <c r="B30" s="23"/>
      <c r="C30" s="21"/>
      <c r="D30" s="21" t="s">
        <v>43</v>
      </c>
      <c r="E30" s="25">
        <v>-1479</v>
      </c>
      <c r="F30" s="25">
        <v>-1787</v>
      </c>
      <c r="G30" s="25"/>
      <c r="H30" s="25"/>
      <c r="I30" s="25">
        <f>E30</f>
        <v>-1479</v>
      </c>
      <c r="J30" s="25">
        <f>F30</f>
        <v>-1787</v>
      </c>
      <c r="K30" s="25"/>
      <c r="L30" s="27"/>
      <c r="M30" s="29"/>
      <c r="N30" s="29"/>
      <c r="O30" s="21"/>
      <c r="P30" s="21"/>
      <c r="Q30" s="21"/>
      <c r="R30" s="21"/>
      <c r="S30" s="29"/>
      <c r="T30" s="29"/>
      <c r="U30" s="29"/>
      <c r="V30" s="21"/>
      <c r="W30" s="21"/>
      <c r="X30" s="29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</row>
    <row r="31" spans="2:103" ht="12" customHeight="1">
      <c r="B31" s="21"/>
      <c r="C31" s="21"/>
      <c r="D31" s="21"/>
      <c r="E31" s="15"/>
      <c r="F31" s="15"/>
      <c r="G31" s="25"/>
      <c r="H31" s="15"/>
      <c r="I31" s="15"/>
      <c r="J31" s="15"/>
      <c r="K31" s="25"/>
      <c r="L31" s="27"/>
      <c r="M31" s="29"/>
      <c r="N31" s="29"/>
      <c r="O31" s="21"/>
      <c r="P31" s="21"/>
      <c r="Q31" s="21"/>
      <c r="R31" s="21"/>
      <c r="S31" s="29"/>
      <c r="T31" s="29"/>
      <c r="U31" s="29"/>
      <c r="V31" s="21"/>
      <c r="W31" s="21"/>
      <c r="X31" s="29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</row>
    <row r="32" spans="2:103" ht="12" customHeight="1">
      <c r="B32" s="23"/>
      <c r="C32" s="21"/>
      <c r="D32" s="21" t="s">
        <v>44</v>
      </c>
      <c r="E32" s="30">
        <v>0</v>
      </c>
      <c r="F32" s="30">
        <v>0</v>
      </c>
      <c r="G32" s="25"/>
      <c r="H32" s="15"/>
      <c r="I32" s="11">
        <f>E32</f>
        <v>0</v>
      </c>
      <c r="J32" s="11">
        <f>F32</f>
        <v>0</v>
      </c>
      <c r="K32" s="25"/>
      <c r="L32" s="27"/>
      <c r="M32" s="29"/>
      <c r="N32" s="29"/>
      <c r="O32" s="21"/>
      <c r="P32" s="21"/>
      <c r="Q32" s="21"/>
      <c r="R32" s="21"/>
      <c r="S32" s="29"/>
      <c r="T32" s="29"/>
      <c r="U32" s="29"/>
      <c r="V32" s="21"/>
      <c r="W32" s="21"/>
      <c r="X32" s="29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</row>
    <row r="33" spans="2:103" ht="12" customHeight="1">
      <c r="B33" s="31"/>
      <c r="C33" s="31"/>
      <c r="D33" s="31"/>
      <c r="E33" s="15"/>
      <c r="F33" s="15"/>
      <c r="G33" s="25"/>
      <c r="H33" s="15"/>
      <c r="I33" s="15"/>
      <c r="J33" s="15"/>
      <c r="K33" s="25"/>
      <c r="L33" s="27"/>
      <c r="M33" s="29"/>
      <c r="N33" s="29"/>
      <c r="O33" s="21"/>
      <c r="P33" s="21"/>
      <c r="Q33" s="21"/>
      <c r="R33" s="21"/>
      <c r="S33" s="29"/>
      <c r="T33" s="29"/>
      <c r="U33" s="29"/>
      <c r="V33" s="21"/>
      <c r="W33" s="21"/>
      <c r="X33" s="2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</row>
    <row r="34" spans="2:103" ht="12" customHeight="1">
      <c r="B34" s="23"/>
      <c r="C34" s="21"/>
      <c r="D34" s="21" t="s">
        <v>112</v>
      </c>
      <c r="E34" s="25">
        <f>E28+E30</f>
        <v>30886</v>
      </c>
      <c r="F34" s="25">
        <v>17289</v>
      </c>
      <c r="G34" s="25"/>
      <c r="H34" s="25"/>
      <c r="I34" s="25">
        <f>I28+I30</f>
        <v>30886</v>
      </c>
      <c r="J34" s="25">
        <f>J28+J30</f>
        <v>17289</v>
      </c>
      <c r="K34" s="25"/>
      <c r="L34" s="27"/>
      <c r="M34" s="29"/>
      <c r="N34" s="29"/>
      <c r="O34" s="32"/>
      <c r="P34" s="21"/>
      <c r="Q34" s="21"/>
      <c r="R34" s="21"/>
      <c r="S34" s="29"/>
      <c r="T34" s="29"/>
      <c r="U34" s="29"/>
      <c r="V34" s="21"/>
      <c r="W34" s="21"/>
      <c r="X34" s="29"/>
      <c r="Y34" s="32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</row>
    <row r="35" spans="2:103" ht="12" customHeight="1">
      <c r="B35" s="21"/>
      <c r="C35" s="21"/>
      <c r="D35" s="21"/>
      <c r="E35" s="15"/>
      <c r="F35" s="15"/>
      <c r="G35" s="25"/>
      <c r="H35" s="15"/>
      <c r="I35" s="15"/>
      <c r="J35" s="15"/>
      <c r="K35" s="25"/>
      <c r="L35" s="27"/>
      <c r="M35" s="29"/>
      <c r="N35" s="29"/>
      <c r="O35" s="21"/>
      <c r="P35" s="21"/>
      <c r="Q35" s="21"/>
      <c r="R35" s="21"/>
      <c r="S35" s="29"/>
      <c r="T35" s="29"/>
      <c r="U35" s="29"/>
      <c r="V35" s="21"/>
      <c r="W35" s="21"/>
      <c r="X35" s="29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</row>
    <row r="36" spans="2:103" ht="12" customHeight="1">
      <c r="B36" s="23"/>
      <c r="C36" s="21"/>
      <c r="D36" s="21" t="s">
        <v>11</v>
      </c>
      <c r="E36" s="30">
        <v>-8094</v>
      </c>
      <c r="F36" s="30">
        <v>-3580</v>
      </c>
      <c r="G36" s="25"/>
      <c r="H36" s="25"/>
      <c r="I36" s="30">
        <f>E36</f>
        <v>-8094</v>
      </c>
      <c r="J36" s="30">
        <f>F36</f>
        <v>-3580</v>
      </c>
      <c r="K36" s="25"/>
      <c r="L36" s="27"/>
      <c r="M36" s="29"/>
      <c r="N36" s="29"/>
      <c r="O36" s="21"/>
      <c r="P36" s="21"/>
      <c r="Q36" s="21"/>
      <c r="R36" s="21"/>
      <c r="S36" s="29"/>
      <c r="T36" s="29"/>
      <c r="U36" s="29"/>
      <c r="V36" s="21"/>
      <c r="W36" s="21"/>
      <c r="X36" s="29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</row>
    <row r="37" spans="2:103" ht="12" customHeight="1">
      <c r="B37" s="21"/>
      <c r="C37" s="21"/>
      <c r="D37" s="21"/>
      <c r="E37" s="15"/>
      <c r="F37" s="15"/>
      <c r="G37" s="25"/>
      <c r="H37" s="15"/>
      <c r="I37" s="15"/>
      <c r="J37" s="15"/>
      <c r="K37" s="25"/>
      <c r="L37" s="27"/>
      <c r="M37" s="29"/>
      <c r="N37" s="29"/>
      <c r="O37" s="21"/>
      <c r="P37" s="21"/>
      <c r="Q37" s="21"/>
      <c r="R37" s="21"/>
      <c r="S37" s="29"/>
      <c r="T37" s="29"/>
      <c r="U37" s="29"/>
      <c r="V37" s="21"/>
      <c r="W37" s="21"/>
      <c r="X37" s="29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</row>
    <row r="38" spans="2:103" ht="12" customHeight="1">
      <c r="B38" s="23"/>
      <c r="C38" s="21"/>
      <c r="D38" s="21" t="s">
        <v>45</v>
      </c>
      <c r="E38" s="25">
        <f>E34+E36</f>
        <v>22792</v>
      </c>
      <c r="F38" s="25">
        <f>F34+F36</f>
        <v>13709</v>
      </c>
      <c r="G38" s="25"/>
      <c r="H38" s="25"/>
      <c r="I38" s="25">
        <f>I34+I36</f>
        <v>22792</v>
      </c>
      <c r="J38" s="25">
        <f>J34+J36</f>
        <v>13709</v>
      </c>
      <c r="K38" s="25"/>
      <c r="L38" s="27"/>
      <c r="M38" s="29"/>
      <c r="N38" s="29"/>
      <c r="O38" s="32"/>
      <c r="P38" s="21"/>
      <c r="Q38" s="21"/>
      <c r="R38" s="21"/>
      <c r="S38" s="29"/>
      <c r="T38" s="29"/>
      <c r="U38" s="29"/>
      <c r="V38" s="33"/>
      <c r="W38" s="21"/>
      <c r="X38" s="29"/>
      <c r="Y38" s="32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</row>
    <row r="39" spans="2:103" ht="12" customHeight="1">
      <c r="B39" s="21"/>
      <c r="C39" s="21"/>
      <c r="D39" s="21"/>
      <c r="E39" s="15"/>
      <c r="F39" s="15"/>
      <c r="G39" s="25"/>
      <c r="H39" s="15"/>
      <c r="I39" s="15"/>
      <c r="J39" s="15"/>
      <c r="K39" s="25"/>
      <c r="L39" s="27"/>
      <c r="M39" s="29"/>
      <c r="N39" s="29"/>
      <c r="O39" s="21"/>
      <c r="P39" s="21"/>
      <c r="Q39" s="21"/>
      <c r="R39" s="21"/>
      <c r="S39" s="29"/>
      <c r="T39" s="29"/>
      <c r="U39" s="29"/>
      <c r="V39" s="21"/>
      <c r="W39" s="21"/>
      <c r="X39" s="2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</row>
    <row r="40" spans="2:103" ht="12" customHeight="1">
      <c r="B40" s="23"/>
      <c r="C40" s="21"/>
      <c r="D40" s="21" t="s">
        <v>46</v>
      </c>
      <c r="E40" s="11">
        <v>0</v>
      </c>
      <c r="F40" s="11">
        <v>0</v>
      </c>
      <c r="G40" s="25"/>
      <c r="H40" s="15"/>
      <c r="I40" s="11">
        <v>0</v>
      </c>
      <c r="J40" s="11">
        <v>0</v>
      </c>
      <c r="K40" s="25"/>
      <c r="L40" s="27"/>
      <c r="M40" s="29"/>
      <c r="N40" s="29"/>
      <c r="O40" s="32"/>
      <c r="P40" s="21"/>
      <c r="Q40" s="21"/>
      <c r="R40" s="21"/>
      <c r="S40" s="29"/>
      <c r="T40" s="29"/>
      <c r="U40" s="29"/>
      <c r="V40" s="32"/>
      <c r="W40" s="21"/>
      <c r="X40" s="29"/>
      <c r="Y40" s="32"/>
      <c r="Z40" s="32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2:103" ht="12" customHeight="1">
      <c r="B41" s="21"/>
      <c r="C41" s="21"/>
      <c r="D41" s="21"/>
      <c r="E41" s="15"/>
      <c r="F41" s="15"/>
      <c r="G41" s="25"/>
      <c r="H41" s="15"/>
      <c r="I41" s="15"/>
      <c r="J41" s="15"/>
      <c r="K41" s="25"/>
      <c r="L41" s="27"/>
      <c r="M41" s="29"/>
      <c r="N41" s="29"/>
      <c r="O41" s="21"/>
      <c r="P41" s="21"/>
      <c r="Q41" s="21"/>
      <c r="R41" s="21"/>
      <c r="S41" s="29"/>
      <c r="T41" s="29"/>
      <c r="U41" s="29"/>
      <c r="V41" s="21"/>
      <c r="W41" s="21"/>
      <c r="X41" s="29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</row>
    <row r="42" spans="2:103" ht="12" customHeight="1" thickBot="1">
      <c r="B42" s="23"/>
      <c r="C42" s="21"/>
      <c r="D42" s="21" t="s">
        <v>113</v>
      </c>
      <c r="E42" s="34">
        <f>E38+E40</f>
        <v>22792</v>
      </c>
      <c r="F42" s="34">
        <f>F38+F40</f>
        <v>13709</v>
      </c>
      <c r="G42" s="25"/>
      <c r="H42" s="15"/>
      <c r="I42" s="34">
        <f>I38+I40</f>
        <v>22792</v>
      </c>
      <c r="J42" s="34">
        <f>J38+J40</f>
        <v>13709</v>
      </c>
      <c r="K42" s="25"/>
      <c r="L42" s="27"/>
      <c r="M42" s="29"/>
      <c r="N42" s="29"/>
      <c r="O42" s="21"/>
      <c r="P42" s="21"/>
      <c r="Q42" s="21"/>
      <c r="R42" s="21"/>
      <c r="S42" s="29"/>
      <c r="T42" s="29"/>
      <c r="U42" s="29"/>
      <c r="V42" s="21"/>
      <c r="W42" s="21"/>
      <c r="X42" s="29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</row>
    <row r="43" spans="2:103" ht="12" customHeight="1" thickTop="1">
      <c r="B43" s="21"/>
      <c r="C43" s="21"/>
      <c r="D43" s="21"/>
      <c r="E43" s="15"/>
      <c r="F43" s="15"/>
      <c r="G43" s="25"/>
      <c r="H43" s="15"/>
      <c r="I43" s="15"/>
      <c r="J43" s="15"/>
      <c r="K43" s="15"/>
      <c r="L43" s="29"/>
      <c r="M43" s="29"/>
      <c r="N43" s="29"/>
      <c r="O43" s="21"/>
      <c r="P43" s="21"/>
      <c r="Q43" s="21"/>
      <c r="R43" s="21"/>
      <c r="S43" s="29"/>
      <c r="T43" s="29"/>
      <c r="U43" s="29"/>
      <c r="V43" s="21"/>
      <c r="W43" s="21"/>
      <c r="X43" s="29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</row>
    <row r="44" spans="2:103" ht="12" customHeight="1">
      <c r="B44" s="21"/>
      <c r="C44" s="21"/>
      <c r="D44" s="21"/>
      <c r="E44" s="64" t="s">
        <v>58</v>
      </c>
      <c r="F44" s="64" t="s">
        <v>58</v>
      </c>
      <c r="G44" s="25"/>
      <c r="H44" s="64"/>
      <c r="I44" s="64" t="s">
        <v>58</v>
      </c>
      <c r="J44" s="64" t="s">
        <v>58</v>
      </c>
      <c r="K44" s="64"/>
      <c r="L44" s="29"/>
      <c r="M44" s="29"/>
      <c r="N44" s="29"/>
      <c r="O44" s="21"/>
      <c r="P44" s="21"/>
      <c r="Q44" s="21"/>
      <c r="R44" s="21"/>
      <c r="S44" s="29"/>
      <c r="T44" s="29"/>
      <c r="U44" s="29"/>
      <c r="V44" s="21"/>
      <c r="W44" s="21"/>
      <c r="X44" s="29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</row>
    <row r="45" spans="2:103" ht="12" customHeight="1">
      <c r="B45" s="21"/>
      <c r="C45" s="21"/>
      <c r="D45" s="21" t="s">
        <v>126</v>
      </c>
      <c r="E45" s="15"/>
      <c r="F45" s="15"/>
      <c r="G45" s="25"/>
      <c r="H45" s="15"/>
      <c r="I45" s="15"/>
      <c r="J45" s="15"/>
      <c r="K45" s="15"/>
      <c r="L45" s="29"/>
      <c r="M45" s="29"/>
      <c r="N45" s="29"/>
      <c r="O45" s="21"/>
      <c r="P45" s="21"/>
      <c r="Q45" s="21"/>
      <c r="R45" s="21"/>
      <c r="S45" s="29"/>
      <c r="T45" s="29"/>
      <c r="U45" s="29"/>
      <c r="V45" s="21"/>
      <c r="W45" s="21"/>
      <c r="X45" s="29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</row>
    <row r="46" spans="2:103" ht="12" customHeight="1">
      <c r="B46" s="21"/>
      <c r="C46" s="21"/>
      <c r="D46" s="35" t="s">
        <v>108</v>
      </c>
      <c r="E46" s="63">
        <f>E42/190693967*100000</f>
        <v>11.952134804558343</v>
      </c>
      <c r="F46" s="63">
        <f>F42/197835900*100000</f>
        <v>6.929480443134942</v>
      </c>
      <c r="G46" s="26"/>
      <c r="H46" s="63"/>
      <c r="I46" s="63">
        <f>I42/190693967*100000</f>
        <v>11.952134804558343</v>
      </c>
      <c r="J46" s="63">
        <f>J42/197835900*100000</f>
        <v>6.929480443134942</v>
      </c>
      <c r="K46" s="24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</row>
    <row r="47" spans="2:103" ht="12" customHeight="1">
      <c r="B47" s="21"/>
      <c r="C47" s="21"/>
      <c r="D47" s="35" t="s">
        <v>12</v>
      </c>
      <c r="E47" s="64" t="s">
        <v>64</v>
      </c>
      <c r="F47" s="64" t="s">
        <v>64</v>
      </c>
      <c r="G47" s="26"/>
      <c r="H47" s="64"/>
      <c r="I47" s="64" t="s">
        <v>64</v>
      </c>
      <c r="J47" s="64" t="s">
        <v>64</v>
      </c>
      <c r="K47" s="24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</row>
    <row r="48" spans="2:103" ht="12" customHeight="1">
      <c r="B48" s="21"/>
      <c r="C48" s="21"/>
      <c r="D48" s="35"/>
      <c r="E48" s="15"/>
      <c r="F48" s="15"/>
      <c r="G48" s="26"/>
      <c r="H48" s="15"/>
      <c r="I48" s="26"/>
      <c r="J48" s="24"/>
      <c r="K48" s="24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</row>
    <row r="49" spans="2:103" ht="12" customHeight="1">
      <c r="B49" s="21"/>
      <c r="C49" s="21"/>
      <c r="D49" s="21" t="s">
        <v>156</v>
      </c>
      <c r="E49" s="15"/>
      <c r="F49" s="15"/>
      <c r="G49" s="26"/>
      <c r="H49" s="15"/>
      <c r="I49" s="26"/>
      <c r="J49" s="24"/>
      <c r="K49" s="24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</row>
    <row r="50" spans="2:103" ht="12" customHeight="1">
      <c r="B50" s="21"/>
      <c r="C50" s="21"/>
      <c r="D50" s="21" t="s">
        <v>163</v>
      </c>
      <c r="E50" s="15"/>
      <c r="F50" s="15"/>
      <c r="G50" s="26"/>
      <c r="H50" s="15"/>
      <c r="I50" s="26"/>
      <c r="J50" s="24"/>
      <c r="K50" s="24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</row>
    <row r="51" spans="2:103" ht="12" customHeight="1">
      <c r="B51" s="21"/>
      <c r="C51" s="21"/>
      <c r="D51" s="21" t="s">
        <v>158</v>
      </c>
      <c r="E51" s="21"/>
      <c r="F51" s="15"/>
      <c r="G51" s="22"/>
      <c r="H51" s="22"/>
      <c r="I51" s="22"/>
      <c r="J51" s="24"/>
      <c r="K51" s="24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</row>
    <row r="52" spans="2:103" ht="12.75">
      <c r="B52" s="21"/>
      <c r="C52" s="21"/>
      <c r="D52" s="21" t="s">
        <v>157</v>
      </c>
      <c r="E52" s="21"/>
      <c r="F52" s="36"/>
      <c r="G52" s="22"/>
      <c r="H52" s="22"/>
      <c r="I52" s="36"/>
      <c r="J52" s="24"/>
      <c r="K52" s="24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</row>
    <row r="53" spans="2:103" ht="12.75">
      <c r="B53" s="21"/>
      <c r="C53" s="21"/>
      <c r="E53" s="21"/>
      <c r="F53" s="36"/>
      <c r="G53" s="22"/>
      <c r="H53" s="22"/>
      <c r="I53" s="36"/>
      <c r="J53" s="24"/>
      <c r="K53" s="24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</row>
    <row r="54" spans="2:103" ht="12.75">
      <c r="B54" s="21"/>
      <c r="C54" s="21"/>
      <c r="D54" s="21"/>
      <c r="E54" s="21"/>
      <c r="F54" s="15"/>
      <c r="G54" s="22"/>
      <c r="H54" s="22"/>
      <c r="I54" s="22"/>
      <c r="J54" s="24"/>
      <c r="K54" s="24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</row>
    <row r="55" spans="2:103" ht="12.75">
      <c r="B55" s="21"/>
      <c r="C55" s="21"/>
      <c r="D55" s="21"/>
      <c r="E55" s="21"/>
      <c r="F55" s="15"/>
      <c r="G55" s="22"/>
      <c r="H55" s="22"/>
      <c r="I55" s="22"/>
      <c r="J55" s="24"/>
      <c r="K55" s="24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</row>
    <row r="56" spans="2:103" ht="12.75">
      <c r="B56" s="21"/>
      <c r="C56" s="21"/>
      <c r="D56" s="21"/>
      <c r="E56" s="21"/>
      <c r="F56" s="15"/>
      <c r="G56" s="22"/>
      <c r="H56" s="22"/>
      <c r="I56" s="22"/>
      <c r="J56" s="24"/>
      <c r="K56" s="24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</row>
    <row r="57" spans="2:103" ht="12.75">
      <c r="B57" s="21"/>
      <c r="C57" s="21"/>
      <c r="D57" s="21"/>
      <c r="E57" s="21"/>
      <c r="F57" s="15"/>
      <c r="G57" s="22"/>
      <c r="H57" s="22"/>
      <c r="I57" s="22"/>
      <c r="J57" s="24"/>
      <c r="K57" s="24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</row>
    <row r="58" spans="2:103" ht="12.75">
      <c r="B58" s="21"/>
      <c r="C58" s="21"/>
      <c r="D58" s="21"/>
      <c r="E58" s="21"/>
      <c r="F58" s="15"/>
      <c r="G58" s="22"/>
      <c r="H58" s="22"/>
      <c r="I58" s="22"/>
      <c r="J58" s="24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</row>
    <row r="59" spans="2:103" ht="12.75">
      <c r="B59" s="21"/>
      <c r="C59" s="21"/>
      <c r="D59" s="21"/>
      <c r="E59" s="21"/>
      <c r="F59" s="15"/>
      <c r="G59" s="22"/>
      <c r="H59" s="22"/>
      <c r="I59" s="22"/>
      <c r="J59" s="24"/>
      <c r="K59" s="24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</row>
    <row r="60" spans="2:103" ht="12.75">
      <c r="B60" s="21"/>
      <c r="C60" s="21"/>
      <c r="D60" s="21"/>
      <c r="E60" s="21"/>
      <c r="F60" s="15"/>
      <c r="G60" s="22"/>
      <c r="H60" s="22"/>
      <c r="I60" s="22"/>
      <c r="J60" s="24"/>
      <c r="K60" s="24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</row>
    <row r="61" spans="2:103" ht="12.75">
      <c r="B61" s="21"/>
      <c r="C61" s="21"/>
      <c r="D61" s="21"/>
      <c r="E61" s="21"/>
      <c r="F61" s="15"/>
      <c r="G61" s="22"/>
      <c r="H61" s="22"/>
      <c r="I61" s="22"/>
      <c r="J61" s="24"/>
      <c r="K61" s="24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</row>
    <row r="62" spans="2:103" ht="12.75">
      <c r="B62" s="21"/>
      <c r="C62" s="21"/>
      <c r="D62" s="21"/>
      <c r="E62" s="21"/>
      <c r="F62" s="15"/>
      <c r="G62" s="22"/>
      <c r="H62" s="22"/>
      <c r="I62" s="22"/>
      <c r="J62" s="24"/>
      <c r="K62" s="24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</row>
    <row r="63" spans="2:103" ht="12.75">
      <c r="B63" s="21"/>
      <c r="C63" s="21"/>
      <c r="D63" s="21"/>
      <c r="E63" s="21"/>
      <c r="F63" s="15"/>
      <c r="G63" s="22"/>
      <c r="H63" s="22"/>
      <c r="I63" s="22"/>
      <c r="J63" s="24"/>
      <c r="K63" s="24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</row>
    <row r="64" spans="2:103" ht="12.75">
      <c r="B64" s="21"/>
      <c r="C64" s="21"/>
      <c r="D64" s="21"/>
      <c r="E64" s="21"/>
      <c r="F64" s="15"/>
      <c r="G64" s="22"/>
      <c r="H64" s="22"/>
      <c r="I64" s="22"/>
      <c r="J64" s="24"/>
      <c r="K64" s="24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</row>
    <row r="65" spans="2:103" ht="12.75">
      <c r="B65" s="21"/>
      <c r="C65" s="21"/>
      <c r="D65" s="21"/>
      <c r="E65" s="21"/>
      <c r="F65" s="15"/>
      <c r="G65" s="22"/>
      <c r="H65" s="22"/>
      <c r="I65" s="22"/>
      <c r="J65" s="24"/>
      <c r="K65" s="24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</row>
    <row r="66" spans="2:103" ht="12.75">
      <c r="B66" s="21"/>
      <c r="C66" s="21"/>
      <c r="D66" s="21"/>
      <c r="E66" s="21"/>
      <c r="F66" s="15"/>
      <c r="G66" s="22"/>
      <c r="H66" s="22"/>
      <c r="I66" s="22"/>
      <c r="J66" s="24"/>
      <c r="K66" s="24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</row>
    <row r="67" spans="2:103" ht="12.75">
      <c r="B67" s="21"/>
      <c r="C67" s="21"/>
      <c r="D67" s="21"/>
      <c r="E67" s="21"/>
      <c r="F67" s="15"/>
      <c r="G67" s="22"/>
      <c r="H67" s="22"/>
      <c r="I67" s="22"/>
      <c r="J67" s="24"/>
      <c r="K67" s="24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</row>
    <row r="68" spans="2:103" ht="12.75">
      <c r="B68" s="21"/>
      <c r="C68" s="21"/>
      <c r="D68" s="21"/>
      <c r="E68" s="21"/>
      <c r="G68" s="20"/>
      <c r="H68" s="20"/>
      <c r="I68" s="20"/>
      <c r="J68" s="24"/>
      <c r="K68" s="24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</row>
    <row r="69" spans="2:103" ht="12.75">
      <c r="B69" s="21"/>
      <c r="C69" s="21"/>
      <c r="D69" s="21"/>
      <c r="E69" s="21"/>
      <c r="G69" s="20"/>
      <c r="H69" s="20"/>
      <c r="I69" s="20"/>
      <c r="J69" s="24"/>
      <c r="K69" s="24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</row>
    <row r="70" spans="2:103" ht="12.75">
      <c r="B70" s="21"/>
      <c r="C70" s="21"/>
      <c r="D70" s="21"/>
      <c r="E70" s="21"/>
      <c r="G70" s="20"/>
      <c r="H70" s="20"/>
      <c r="I70" s="20"/>
      <c r="J70" s="24"/>
      <c r="K70" s="24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</row>
    <row r="71" spans="2:103" ht="12.75">
      <c r="B71" s="21"/>
      <c r="C71" s="21"/>
      <c r="D71" s="21"/>
      <c r="E71" s="21"/>
      <c r="G71" s="20"/>
      <c r="H71" s="20"/>
      <c r="I71" s="20"/>
      <c r="J71" s="24"/>
      <c r="K71" s="24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</row>
    <row r="72" spans="2:103" ht="12.75">
      <c r="B72" s="21"/>
      <c r="C72" s="21"/>
      <c r="D72" s="21"/>
      <c r="E72" s="21"/>
      <c r="G72" s="20"/>
      <c r="H72" s="20"/>
      <c r="I72" s="20"/>
      <c r="J72" s="24"/>
      <c r="K72" s="24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</row>
    <row r="73" spans="2:103" ht="12.75">
      <c r="B73" s="21"/>
      <c r="C73" s="21"/>
      <c r="D73" s="21"/>
      <c r="E73" s="21"/>
      <c r="G73" s="20"/>
      <c r="H73" s="20"/>
      <c r="I73" s="20"/>
      <c r="J73" s="24"/>
      <c r="K73" s="24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</row>
    <row r="74" spans="2:103" ht="12.75">
      <c r="B74" s="21"/>
      <c r="C74" s="21"/>
      <c r="D74" s="21"/>
      <c r="E74" s="21"/>
      <c r="G74" s="20"/>
      <c r="H74" s="20"/>
      <c r="I74" s="20"/>
      <c r="J74" s="24"/>
      <c r="K74" s="24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</row>
    <row r="75" spans="2:103" ht="12.75">
      <c r="B75" s="21"/>
      <c r="C75" s="21"/>
      <c r="D75" s="21"/>
      <c r="E75" s="21"/>
      <c r="G75" s="20"/>
      <c r="H75" s="20"/>
      <c r="I75" s="20"/>
      <c r="J75" s="24"/>
      <c r="K75" s="24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</row>
    <row r="76" spans="2:103" ht="12.75">
      <c r="B76" s="21"/>
      <c r="C76" s="21"/>
      <c r="D76" s="21"/>
      <c r="E76" s="21"/>
      <c r="G76" s="20"/>
      <c r="H76" s="20"/>
      <c r="I76" s="20"/>
      <c r="J76" s="24"/>
      <c r="K76" s="24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</row>
    <row r="77" spans="2:103" ht="12.75">
      <c r="B77" s="21"/>
      <c r="C77" s="21"/>
      <c r="D77" s="21"/>
      <c r="E77" s="21"/>
      <c r="G77" s="20"/>
      <c r="H77" s="20"/>
      <c r="I77" s="20"/>
      <c r="J77" s="24"/>
      <c r="K77" s="24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</row>
    <row r="78" spans="2:103" ht="12.75">
      <c r="B78" s="21"/>
      <c r="C78" s="21"/>
      <c r="D78" s="21"/>
      <c r="E78" s="21"/>
      <c r="G78" s="20"/>
      <c r="H78" s="20"/>
      <c r="I78" s="20"/>
      <c r="J78" s="24"/>
      <c r="K78" s="24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</row>
    <row r="79" spans="2:103" ht="12.75">
      <c r="B79" s="21"/>
      <c r="C79" s="21"/>
      <c r="D79" s="21"/>
      <c r="E79" s="21"/>
      <c r="G79" s="20"/>
      <c r="H79" s="20"/>
      <c r="I79" s="20"/>
      <c r="J79" s="24"/>
      <c r="K79" s="24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</row>
    <row r="80" spans="2:103" ht="12.75">
      <c r="B80" s="21"/>
      <c r="C80" s="21"/>
      <c r="D80" s="21"/>
      <c r="E80" s="21"/>
      <c r="G80" s="20"/>
      <c r="H80" s="20"/>
      <c r="I80" s="20"/>
      <c r="J80" s="24"/>
      <c r="K80" s="24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</row>
    <row r="81" spans="2:103" ht="12.75">
      <c r="B81" s="21"/>
      <c r="C81" s="21"/>
      <c r="D81" s="21"/>
      <c r="E81" s="21"/>
      <c r="G81" s="20"/>
      <c r="H81" s="20"/>
      <c r="I81" s="20"/>
      <c r="J81" s="24"/>
      <c r="K81" s="24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</row>
    <row r="82" spans="2:103" ht="12.75">
      <c r="B82" s="21"/>
      <c r="C82" s="21"/>
      <c r="D82" s="21"/>
      <c r="E82" s="21"/>
      <c r="G82" s="20"/>
      <c r="H82" s="20"/>
      <c r="I82" s="20"/>
      <c r="J82" s="24"/>
      <c r="K82" s="24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</row>
    <row r="83" spans="2:103" ht="12.75">
      <c r="B83" s="21"/>
      <c r="C83" s="21"/>
      <c r="D83" s="21"/>
      <c r="E83" s="21"/>
      <c r="G83" s="20"/>
      <c r="H83" s="20"/>
      <c r="I83" s="20"/>
      <c r="J83" s="24"/>
      <c r="K83" s="24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</row>
    <row r="84" spans="2:103" ht="12.75">
      <c r="B84" s="21"/>
      <c r="C84" s="21"/>
      <c r="D84" s="21"/>
      <c r="E84" s="21"/>
      <c r="G84" s="20"/>
      <c r="H84" s="20"/>
      <c r="I84" s="20"/>
      <c r="J84" s="24"/>
      <c r="K84" s="24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</row>
    <row r="85" spans="2:103" ht="12.75">
      <c r="B85" s="21"/>
      <c r="C85" s="21"/>
      <c r="D85" s="21"/>
      <c r="E85" s="21"/>
      <c r="G85" s="20"/>
      <c r="H85" s="20"/>
      <c r="I85" s="20"/>
      <c r="J85" s="24"/>
      <c r="K85" s="24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</row>
    <row r="86" spans="2:103" ht="12.75">
      <c r="B86" s="21"/>
      <c r="C86" s="21"/>
      <c r="D86" s="21"/>
      <c r="E86" s="21"/>
      <c r="G86" s="20"/>
      <c r="H86" s="20"/>
      <c r="I86" s="20"/>
      <c r="J86" s="24"/>
      <c r="K86" s="24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</row>
    <row r="87" spans="2:103" ht="12.75">
      <c r="B87" s="21"/>
      <c r="C87" s="21"/>
      <c r="D87" s="21"/>
      <c r="E87" s="21"/>
      <c r="G87" s="20"/>
      <c r="H87" s="20"/>
      <c r="I87" s="20"/>
      <c r="J87" s="24"/>
      <c r="K87" s="24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</row>
    <row r="88" spans="2:103" ht="12.75">
      <c r="B88" s="21"/>
      <c r="C88" s="21"/>
      <c r="D88" s="21"/>
      <c r="E88" s="21"/>
      <c r="G88" s="20"/>
      <c r="H88" s="20"/>
      <c r="I88" s="20"/>
      <c r="J88" s="24"/>
      <c r="K88" s="24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</row>
    <row r="89" spans="2:103" ht="12.75">
      <c r="B89" s="21"/>
      <c r="C89" s="21"/>
      <c r="D89" s="21"/>
      <c r="E89" s="21"/>
      <c r="G89" s="20"/>
      <c r="H89" s="20"/>
      <c r="I89" s="20"/>
      <c r="J89" s="24"/>
      <c r="K89" s="24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</row>
    <row r="90" spans="2:103" ht="12.75">
      <c r="B90" s="21"/>
      <c r="C90" s="21"/>
      <c r="D90" s="21"/>
      <c r="E90" s="21"/>
      <c r="G90" s="20"/>
      <c r="H90" s="20"/>
      <c r="I90" s="20"/>
      <c r="J90" s="24"/>
      <c r="K90" s="24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</row>
    <row r="91" spans="2:103" ht="12.75">
      <c r="B91" s="21"/>
      <c r="C91" s="21"/>
      <c r="D91" s="21"/>
      <c r="E91" s="21"/>
      <c r="G91" s="20"/>
      <c r="H91" s="20"/>
      <c r="I91" s="20"/>
      <c r="J91" s="24"/>
      <c r="K91" s="24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</row>
    <row r="92" spans="2:103" ht="12.75">
      <c r="B92" s="21"/>
      <c r="C92" s="21"/>
      <c r="D92" s="21"/>
      <c r="E92" s="21"/>
      <c r="G92" s="20"/>
      <c r="H92" s="20"/>
      <c r="I92" s="20"/>
      <c r="J92" s="24"/>
      <c r="K92" s="24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</row>
    <row r="93" spans="2:103" ht="12.75">
      <c r="B93" s="21"/>
      <c r="C93" s="21"/>
      <c r="D93" s="21"/>
      <c r="E93" s="21"/>
      <c r="G93" s="20"/>
      <c r="H93" s="20"/>
      <c r="I93" s="20"/>
      <c r="J93" s="24"/>
      <c r="K93" s="24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</row>
    <row r="94" spans="2:103" ht="12.75">
      <c r="B94" s="21"/>
      <c r="C94" s="21"/>
      <c r="D94" s="21"/>
      <c r="E94" s="21"/>
      <c r="G94" s="20"/>
      <c r="H94" s="20"/>
      <c r="I94" s="20"/>
      <c r="J94" s="24"/>
      <c r="K94" s="24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</row>
    <row r="95" spans="2:103" ht="12.75">
      <c r="B95" s="21"/>
      <c r="C95" s="21"/>
      <c r="D95" s="21"/>
      <c r="E95" s="21"/>
      <c r="G95" s="20"/>
      <c r="H95" s="20"/>
      <c r="I95" s="20"/>
      <c r="J95" s="24"/>
      <c r="K95" s="24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</row>
    <row r="96" spans="2:103" ht="12.75">
      <c r="B96" s="21"/>
      <c r="C96" s="21"/>
      <c r="D96" s="21"/>
      <c r="E96" s="21"/>
      <c r="G96" s="20"/>
      <c r="H96" s="20"/>
      <c r="I96" s="20"/>
      <c r="J96" s="24"/>
      <c r="K96" s="24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</row>
    <row r="97" spans="2:103" ht="12.75">
      <c r="B97" s="21"/>
      <c r="C97" s="21"/>
      <c r="D97" s="21"/>
      <c r="E97" s="21"/>
      <c r="G97" s="20"/>
      <c r="H97" s="20"/>
      <c r="I97" s="20"/>
      <c r="J97" s="24"/>
      <c r="K97" s="24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</row>
    <row r="98" spans="2:103" ht="12.75">
      <c r="B98" s="21"/>
      <c r="C98" s="21"/>
      <c r="D98" s="21"/>
      <c r="E98" s="21"/>
      <c r="G98" s="20"/>
      <c r="H98" s="20"/>
      <c r="I98" s="20"/>
      <c r="J98" s="24"/>
      <c r="K98" s="24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</row>
    <row r="99" spans="2:103" ht="12.75">
      <c r="B99" s="21"/>
      <c r="C99" s="21"/>
      <c r="D99" s="21"/>
      <c r="E99" s="21"/>
      <c r="G99" s="20"/>
      <c r="H99" s="20"/>
      <c r="I99" s="20"/>
      <c r="J99" s="24"/>
      <c r="K99" s="24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</row>
    <row r="100" spans="2:103" ht="12.75">
      <c r="B100" s="21"/>
      <c r="C100" s="21"/>
      <c r="D100" s="21"/>
      <c r="E100" s="21"/>
      <c r="G100" s="20"/>
      <c r="H100" s="20"/>
      <c r="I100" s="20"/>
      <c r="J100" s="24"/>
      <c r="K100" s="24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</row>
    <row r="101" spans="2:103" ht="12.75">
      <c r="B101" s="21"/>
      <c r="C101" s="21"/>
      <c r="D101" s="21"/>
      <c r="E101" s="21"/>
      <c r="G101" s="20"/>
      <c r="H101" s="20"/>
      <c r="I101" s="20"/>
      <c r="J101" s="24"/>
      <c r="K101" s="24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</row>
    <row r="102" spans="2:103" ht="12.75">
      <c r="B102" s="21"/>
      <c r="C102" s="21"/>
      <c r="D102" s="21"/>
      <c r="E102" s="21"/>
      <c r="G102" s="20"/>
      <c r="H102" s="20"/>
      <c r="I102" s="20"/>
      <c r="J102" s="24"/>
      <c r="K102" s="24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</row>
    <row r="103" spans="2:103" ht="12.75">
      <c r="B103" s="21"/>
      <c r="C103" s="21"/>
      <c r="D103" s="21"/>
      <c r="E103" s="21"/>
      <c r="G103" s="20"/>
      <c r="H103" s="20"/>
      <c r="I103" s="20"/>
      <c r="J103" s="24"/>
      <c r="K103" s="24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</row>
    <row r="104" spans="2:103" ht="12.75">
      <c r="B104" s="21"/>
      <c r="C104" s="21"/>
      <c r="D104" s="21"/>
      <c r="E104" s="21"/>
      <c r="G104" s="20"/>
      <c r="H104" s="20"/>
      <c r="I104" s="20"/>
      <c r="J104" s="24"/>
      <c r="K104" s="24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</row>
    <row r="105" spans="2:103" ht="12.75">
      <c r="B105" s="21"/>
      <c r="C105" s="21"/>
      <c r="D105" s="21"/>
      <c r="E105" s="21"/>
      <c r="G105" s="20"/>
      <c r="H105" s="20"/>
      <c r="I105" s="20"/>
      <c r="J105" s="24"/>
      <c r="K105" s="24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</row>
    <row r="106" spans="2:103" ht="12.75">
      <c r="B106" s="21"/>
      <c r="C106" s="21"/>
      <c r="D106" s="21"/>
      <c r="E106" s="21"/>
      <c r="G106" s="20"/>
      <c r="H106" s="20"/>
      <c r="I106" s="20"/>
      <c r="J106" s="24"/>
      <c r="K106" s="24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</row>
    <row r="107" spans="2:103" ht="12.75">
      <c r="B107" s="21"/>
      <c r="C107" s="21"/>
      <c r="D107" s="21"/>
      <c r="E107" s="21"/>
      <c r="G107" s="20"/>
      <c r="H107" s="20"/>
      <c r="I107" s="20"/>
      <c r="J107" s="24"/>
      <c r="K107" s="24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</row>
    <row r="108" spans="2:103" ht="12.75">
      <c r="B108" s="21"/>
      <c r="C108" s="21"/>
      <c r="D108" s="21"/>
      <c r="E108" s="21"/>
      <c r="G108" s="20"/>
      <c r="H108" s="20"/>
      <c r="I108" s="20"/>
      <c r="J108" s="24"/>
      <c r="K108" s="24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</row>
    <row r="109" spans="2:103" ht="12.75">
      <c r="B109" s="21"/>
      <c r="C109" s="21"/>
      <c r="D109" s="21"/>
      <c r="E109" s="21"/>
      <c r="G109" s="20"/>
      <c r="H109" s="20"/>
      <c r="I109" s="20"/>
      <c r="J109" s="24"/>
      <c r="K109" s="24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</row>
    <row r="110" spans="2:103" ht="12.75">
      <c r="B110" s="21"/>
      <c r="C110" s="21"/>
      <c r="D110" s="21"/>
      <c r="E110" s="21"/>
      <c r="G110" s="20"/>
      <c r="H110" s="20"/>
      <c r="I110" s="20"/>
      <c r="J110" s="24"/>
      <c r="K110" s="24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</row>
    <row r="111" spans="2:103" ht="12.75">
      <c r="B111" s="21"/>
      <c r="C111" s="21"/>
      <c r="D111" s="21"/>
      <c r="E111" s="21"/>
      <c r="G111" s="20"/>
      <c r="H111" s="20"/>
      <c r="I111" s="20"/>
      <c r="J111" s="24"/>
      <c r="K111" s="24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</row>
    <row r="112" spans="2:103" ht="12.75">
      <c r="B112" s="21"/>
      <c r="C112" s="21"/>
      <c r="D112" s="21"/>
      <c r="E112" s="21"/>
      <c r="G112" s="20"/>
      <c r="H112" s="20"/>
      <c r="I112" s="20"/>
      <c r="J112" s="24"/>
      <c r="K112" s="24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</row>
    <row r="113" spans="2:103" ht="12.75">
      <c r="B113" s="21"/>
      <c r="C113" s="21"/>
      <c r="D113" s="21"/>
      <c r="E113" s="21"/>
      <c r="G113" s="20"/>
      <c r="H113" s="20"/>
      <c r="I113" s="20"/>
      <c r="J113" s="24"/>
      <c r="K113" s="24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</row>
    <row r="114" spans="2:103" ht="12.75">
      <c r="B114" s="21"/>
      <c r="C114" s="21"/>
      <c r="D114" s="21"/>
      <c r="E114" s="21"/>
      <c r="G114" s="20"/>
      <c r="H114" s="20"/>
      <c r="I114" s="20"/>
      <c r="J114" s="24"/>
      <c r="K114" s="24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</row>
    <row r="115" spans="2:103" ht="12.75">
      <c r="B115" s="21"/>
      <c r="C115" s="21"/>
      <c r="D115" s="21"/>
      <c r="E115" s="21"/>
      <c r="G115" s="20"/>
      <c r="H115" s="20"/>
      <c r="I115" s="20"/>
      <c r="J115" s="24"/>
      <c r="K115" s="24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</row>
    <row r="116" spans="2:103" ht="12.75">
      <c r="B116" s="21"/>
      <c r="C116" s="21"/>
      <c r="D116" s="21"/>
      <c r="E116" s="21"/>
      <c r="G116" s="20"/>
      <c r="H116" s="20"/>
      <c r="I116" s="20"/>
      <c r="J116" s="24"/>
      <c r="K116" s="24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</row>
    <row r="117" spans="2:103" ht="12.75">
      <c r="B117" s="21"/>
      <c r="C117" s="21"/>
      <c r="D117" s="21"/>
      <c r="E117" s="21"/>
      <c r="G117" s="20"/>
      <c r="H117" s="20"/>
      <c r="I117" s="20"/>
      <c r="J117" s="24"/>
      <c r="K117" s="24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</row>
    <row r="118" spans="2:103" ht="12.75">
      <c r="B118" s="21"/>
      <c r="C118" s="21"/>
      <c r="D118" s="21"/>
      <c r="E118" s="21"/>
      <c r="G118" s="20"/>
      <c r="H118" s="20"/>
      <c r="I118" s="20"/>
      <c r="J118" s="24"/>
      <c r="K118" s="24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</row>
    <row r="119" spans="2:103" ht="12.75">
      <c r="B119" s="21"/>
      <c r="C119" s="21"/>
      <c r="D119" s="21"/>
      <c r="E119" s="21"/>
      <c r="G119" s="20"/>
      <c r="H119" s="20"/>
      <c r="I119" s="20"/>
      <c r="J119" s="24"/>
      <c r="K119" s="24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</row>
    <row r="120" spans="2:103" ht="12.75">
      <c r="B120" s="21"/>
      <c r="C120" s="21"/>
      <c r="D120" s="21"/>
      <c r="E120" s="21"/>
      <c r="G120" s="20"/>
      <c r="H120" s="20"/>
      <c r="I120" s="20"/>
      <c r="J120" s="24"/>
      <c r="K120" s="24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</row>
    <row r="121" spans="2:103" ht="12.75">
      <c r="B121" s="21"/>
      <c r="C121" s="21"/>
      <c r="D121" s="21"/>
      <c r="E121" s="21"/>
      <c r="G121" s="20"/>
      <c r="H121" s="20"/>
      <c r="I121" s="20"/>
      <c r="J121" s="24"/>
      <c r="K121" s="24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</row>
    <row r="122" spans="2:103" ht="12.75">
      <c r="B122" s="21"/>
      <c r="C122" s="21"/>
      <c r="D122" s="21"/>
      <c r="E122" s="21"/>
      <c r="G122" s="20"/>
      <c r="H122" s="20"/>
      <c r="I122" s="20"/>
      <c r="J122" s="24"/>
      <c r="K122" s="24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</row>
    <row r="123" spans="2:103" ht="12.75">
      <c r="B123" s="21"/>
      <c r="C123" s="21"/>
      <c r="D123" s="21"/>
      <c r="E123" s="21"/>
      <c r="G123" s="20"/>
      <c r="H123" s="20"/>
      <c r="I123" s="20"/>
      <c r="J123" s="24"/>
      <c r="K123" s="24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</row>
    <row r="124" spans="2:103" ht="12.75">
      <c r="B124" s="21"/>
      <c r="C124" s="21"/>
      <c r="D124" s="21"/>
      <c r="E124" s="21"/>
      <c r="G124" s="20"/>
      <c r="H124" s="20"/>
      <c r="I124" s="20"/>
      <c r="J124" s="24"/>
      <c r="K124" s="24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</row>
    <row r="125" spans="2:103" ht="12.75">
      <c r="B125" s="21"/>
      <c r="C125" s="21"/>
      <c r="D125" s="21"/>
      <c r="E125" s="21"/>
      <c r="G125" s="20"/>
      <c r="H125" s="20"/>
      <c r="I125" s="20"/>
      <c r="J125" s="24"/>
      <c r="K125" s="24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</row>
    <row r="126" spans="2:103" ht="12.75">
      <c r="B126" s="21"/>
      <c r="C126" s="21"/>
      <c r="D126" s="21"/>
      <c r="E126" s="21"/>
      <c r="G126" s="20"/>
      <c r="H126" s="20"/>
      <c r="I126" s="20"/>
      <c r="J126" s="24"/>
      <c r="K126" s="24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</row>
    <row r="127" spans="2:103" ht="12.75">
      <c r="B127" s="21"/>
      <c r="C127" s="21"/>
      <c r="D127" s="21"/>
      <c r="E127" s="21"/>
      <c r="G127" s="20"/>
      <c r="H127" s="20"/>
      <c r="I127" s="20"/>
      <c r="J127" s="24"/>
      <c r="K127" s="24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</row>
    <row r="128" spans="2:103" ht="12.75">
      <c r="B128" s="21"/>
      <c r="C128" s="21"/>
      <c r="D128" s="21"/>
      <c r="E128" s="21"/>
      <c r="G128" s="20"/>
      <c r="H128" s="20"/>
      <c r="I128" s="20"/>
      <c r="J128" s="24"/>
      <c r="K128" s="2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</row>
    <row r="129" spans="2:103" ht="12.75">
      <c r="B129" s="21"/>
      <c r="C129" s="21"/>
      <c r="D129" s="21"/>
      <c r="E129" s="21"/>
      <c r="G129" s="20"/>
      <c r="H129" s="20"/>
      <c r="I129" s="20"/>
      <c r="J129" s="24"/>
      <c r="K129" s="24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</row>
    <row r="130" spans="2:103" ht="12.75">
      <c r="B130" s="21"/>
      <c r="C130" s="21"/>
      <c r="D130" s="21"/>
      <c r="E130" s="21"/>
      <c r="G130" s="20"/>
      <c r="H130" s="20"/>
      <c r="I130" s="20"/>
      <c r="J130" s="24"/>
      <c r="K130" s="24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</row>
    <row r="131" spans="2:103" ht="12.75">
      <c r="B131" s="21"/>
      <c r="C131" s="21"/>
      <c r="D131" s="21"/>
      <c r="E131" s="21"/>
      <c r="G131" s="20"/>
      <c r="H131" s="20"/>
      <c r="I131" s="20"/>
      <c r="J131" s="24"/>
      <c r="K131" s="24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</row>
    <row r="132" spans="2:103" ht="12.75">
      <c r="B132" s="21"/>
      <c r="C132" s="21"/>
      <c r="D132" s="21"/>
      <c r="E132" s="21"/>
      <c r="G132" s="20"/>
      <c r="H132" s="20"/>
      <c r="I132" s="20"/>
      <c r="J132" s="24"/>
      <c r="K132" s="24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</row>
    <row r="133" spans="2:103" ht="12.75">
      <c r="B133" s="21"/>
      <c r="C133" s="21"/>
      <c r="D133" s="21"/>
      <c r="E133" s="21"/>
      <c r="G133" s="20"/>
      <c r="H133" s="20"/>
      <c r="I133" s="20"/>
      <c r="J133" s="24"/>
      <c r="K133" s="24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</row>
    <row r="134" spans="2:103" ht="12.75">
      <c r="B134" s="21"/>
      <c r="C134" s="21"/>
      <c r="D134" s="21"/>
      <c r="E134" s="21"/>
      <c r="G134" s="20"/>
      <c r="H134" s="20"/>
      <c r="I134" s="20"/>
      <c r="J134" s="24"/>
      <c r="K134" s="24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</row>
    <row r="135" spans="2:103" ht="12.75">
      <c r="B135" s="21"/>
      <c r="C135" s="21"/>
      <c r="D135" s="21"/>
      <c r="E135" s="21"/>
      <c r="G135" s="20"/>
      <c r="H135" s="20"/>
      <c r="I135" s="20"/>
      <c r="J135" s="24"/>
      <c r="K135" s="24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</row>
    <row r="136" spans="2:103" ht="12.75">
      <c r="B136" s="21"/>
      <c r="C136" s="21"/>
      <c r="D136" s="21"/>
      <c r="E136" s="21"/>
      <c r="G136" s="20"/>
      <c r="H136" s="20"/>
      <c r="I136" s="20"/>
      <c r="J136" s="24"/>
      <c r="K136" s="24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</row>
    <row r="137" spans="2:103" ht="12.75">
      <c r="B137" s="21"/>
      <c r="C137" s="21"/>
      <c r="D137" s="21"/>
      <c r="E137" s="21"/>
      <c r="G137" s="20"/>
      <c r="H137" s="20"/>
      <c r="I137" s="20"/>
      <c r="J137" s="24"/>
      <c r="K137" s="24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</row>
    <row r="138" spans="2:103" ht="12.75">
      <c r="B138" s="21"/>
      <c r="C138" s="21"/>
      <c r="D138" s="21"/>
      <c r="E138" s="21"/>
      <c r="G138" s="20"/>
      <c r="H138" s="20"/>
      <c r="I138" s="20"/>
      <c r="J138" s="24"/>
      <c r="K138" s="24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</row>
    <row r="139" spans="2:103" ht="12.75">
      <c r="B139" s="21"/>
      <c r="C139" s="21"/>
      <c r="D139" s="21"/>
      <c r="E139" s="21"/>
      <c r="G139" s="20"/>
      <c r="H139" s="20"/>
      <c r="I139" s="20"/>
      <c r="J139" s="24"/>
      <c r="K139" s="24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</row>
    <row r="140" spans="2:103" ht="12.75">
      <c r="B140" s="21"/>
      <c r="C140" s="21"/>
      <c r="D140" s="21"/>
      <c r="E140" s="21"/>
      <c r="G140" s="20"/>
      <c r="H140" s="20"/>
      <c r="I140" s="20"/>
      <c r="J140" s="24"/>
      <c r="K140" s="24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</row>
    <row r="141" spans="2:103" ht="12.75">
      <c r="B141" s="21"/>
      <c r="C141" s="21"/>
      <c r="D141" s="21"/>
      <c r="E141" s="21"/>
      <c r="G141" s="20"/>
      <c r="H141" s="20"/>
      <c r="I141" s="20"/>
      <c r="J141" s="24"/>
      <c r="K141" s="24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</row>
    <row r="142" spans="2:103" ht="12.75">
      <c r="B142" s="21"/>
      <c r="C142" s="21"/>
      <c r="D142" s="21"/>
      <c r="E142" s="21"/>
      <c r="G142" s="20"/>
      <c r="H142" s="20"/>
      <c r="I142" s="20"/>
      <c r="J142" s="24"/>
      <c r="K142" s="24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</row>
    <row r="143" spans="2:103" ht="12.75">
      <c r="B143" s="21"/>
      <c r="C143" s="21"/>
      <c r="D143" s="21"/>
      <c r="E143" s="21"/>
      <c r="G143" s="20"/>
      <c r="H143" s="20"/>
      <c r="I143" s="20"/>
      <c r="J143" s="24"/>
      <c r="K143" s="24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</row>
    <row r="144" spans="2:103" ht="12.75">
      <c r="B144" s="21"/>
      <c r="C144" s="21"/>
      <c r="D144" s="21"/>
      <c r="E144" s="21"/>
      <c r="G144" s="20"/>
      <c r="H144" s="20"/>
      <c r="I144" s="20"/>
      <c r="J144" s="24"/>
      <c r="K144" s="24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</row>
    <row r="145" spans="2:103" ht="12.75">
      <c r="B145" s="21"/>
      <c r="C145" s="21"/>
      <c r="D145" s="21"/>
      <c r="E145" s="21"/>
      <c r="G145" s="20"/>
      <c r="H145" s="20"/>
      <c r="I145" s="20"/>
      <c r="J145" s="24"/>
      <c r="K145" s="24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</row>
    <row r="146" spans="2:103" ht="12.75">
      <c r="B146" s="21"/>
      <c r="C146" s="21"/>
      <c r="D146" s="21"/>
      <c r="E146" s="21"/>
      <c r="G146" s="20"/>
      <c r="H146" s="20"/>
      <c r="I146" s="20"/>
      <c r="J146" s="24"/>
      <c r="K146" s="24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</row>
    <row r="147" spans="2:103" ht="12.75">
      <c r="B147" s="21"/>
      <c r="C147" s="21"/>
      <c r="D147" s="21"/>
      <c r="E147" s="21"/>
      <c r="G147" s="20"/>
      <c r="H147" s="20"/>
      <c r="I147" s="20"/>
      <c r="J147" s="24"/>
      <c r="K147" s="24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</row>
    <row r="148" spans="2:103" ht="12.75">
      <c r="B148" s="21"/>
      <c r="C148" s="21"/>
      <c r="D148" s="21"/>
      <c r="E148" s="21"/>
      <c r="G148" s="20"/>
      <c r="H148" s="20"/>
      <c r="I148" s="20"/>
      <c r="J148" s="24"/>
      <c r="K148" s="24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</row>
    <row r="149" spans="2:103" ht="12.75">
      <c r="B149" s="21"/>
      <c r="C149" s="21"/>
      <c r="D149" s="21"/>
      <c r="E149" s="21"/>
      <c r="G149" s="20"/>
      <c r="H149" s="20"/>
      <c r="I149" s="20"/>
      <c r="J149" s="24"/>
      <c r="K149" s="24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</row>
    <row r="150" spans="2:103" ht="12.75">
      <c r="B150" s="21"/>
      <c r="C150" s="21"/>
      <c r="D150" s="21"/>
      <c r="E150" s="21"/>
      <c r="G150" s="20"/>
      <c r="H150" s="20"/>
      <c r="I150" s="20"/>
      <c r="J150" s="24"/>
      <c r="K150" s="24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</row>
    <row r="151" spans="2:103" ht="12.75">
      <c r="B151" s="21"/>
      <c r="C151" s="21"/>
      <c r="D151" s="21"/>
      <c r="E151" s="21"/>
      <c r="G151" s="20"/>
      <c r="H151" s="20"/>
      <c r="I151" s="20"/>
      <c r="J151" s="24"/>
      <c r="K151" s="24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</row>
    <row r="152" spans="2:103" ht="12.75">
      <c r="B152" s="21"/>
      <c r="C152" s="21"/>
      <c r="D152" s="21"/>
      <c r="E152" s="21"/>
      <c r="G152" s="20"/>
      <c r="H152" s="20"/>
      <c r="I152" s="20"/>
      <c r="J152" s="24"/>
      <c r="K152" s="24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</row>
    <row r="153" spans="2:103" ht="12.75">
      <c r="B153" s="21"/>
      <c r="C153" s="21"/>
      <c r="D153" s="21"/>
      <c r="E153" s="21"/>
      <c r="G153" s="20"/>
      <c r="H153" s="20"/>
      <c r="I153" s="20"/>
      <c r="J153" s="24"/>
      <c r="K153" s="24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</row>
    <row r="154" spans="2:103" ht="12.75">
      <c r="B154" s="21"/>
      <c r="C154" s="21"/>
      <c r="D154" s="21"/>
      <c r="E154" s="21"/>
      <c r="G154" s="20"/>
      <c r="H154" s="20"/>
      <c r="I154" s="20"/>
      <c r="J154" s="24"/>
      <c r="K154" s="24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</row>
    <row r="155" spans="2:103" ht="12.75">
      <c r="B155" s="21"/>
      <c r="C155" s="21"/>
      <c r="D155" s="21"/>
      <c r="E155" s="21"/>
      <c r="G155" s="20"/>
      <c r="H155" s="20"/>
      <c r="I155" s="20"/>
      <c r="J155" s="24"/>
      <c r="K155" s="24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</row>
    <row r="156" spans="2:103" ht="12.75">
      <c r="B156" s="21"/>
      <c r="C156" s="21"/>
      <c r="D156" s="21"/>
      <c r="E156" s="21"/>
      <c r="G156" s="20"/>
      <c r="H156" s="20"/>
      <c r="I156" s="20"/>
      <c r="J156" s="24"/>
      <c r="K156" s="24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</row>
    <row r="157" spans="2:103" ht="12.75">
      <c r="B157" s="21"/>
      <c r="C157" s="21"/>
      <c r="D157" s="21"/>
      <c r="E157" s="21"/>
      <c r="G157" s="20"/>
      <c r="H157" s="20"/>
      <c r="I157" s="20"/>
      <c r="J157" s="24"/>
      <c r="K157" s="24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</row>
    <row r="158" spans="2:103" ht="12.75">
      <c r="B158" s="21"/>
      <c r="C158" s="21"/>
      <c r="D158" s="21"/>
      <c r="E158" s="21"/>
      <c r="G158" s="20"/>
      <c r="H158" s="20"/>
      <c r="I158" s="20"/>
      <c r="J158" s="24"/>
      <c r="K158" s="24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</row>
    <row r="159" spans="2:103" ht="12.75">
      <c r="B159" s="21"/>
      <c r="C159" s="21"/>
      <c r="D159" s="21"/>
      <c r="E159" s="21"/>
      <c r="G159" s="20"/>
      <c r="H159" s="20"/>
      <c r="I159" s="20"/>
      <c r="J159" s="24"/>
      <c r="K159" s="24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</row>
    <row r="160" spans="2:103" ht="12.75">
      <c r="B160" s="21"/>
      <c r="C160" s="21"/>
      <c r="D160" s="21"/>
      <c r="E160" s="21"/>
      <c r="G160" s="20"/>
      <c r="H160" s="20"/>
      <c r="I160" s="20"/>
      <c r="J160" s="24"/>
      <c r="K160" s="24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</row>
    <row r="161" spans="2:103" ht="12.75">
      <c r="B161" s="21"/>
      <c r="C161" s="21"/>
      <c r="D161" s="21"/>
      <c r="E161" s="21"/>
      <c r="G161" s="20"/>
      <c r="H161" s="20"/>
      <c r="I161" s="20"/>
      <c r="J161" s="24"/>
      <c r="K161" s="24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</row>
    <row r="162" spans="2:103" ht="12.75">
      <c r="B162" s="21"/>
      <c r="C162" s="21"/>
      <c r="D162" s="21"/>
      <c r="E162" s="21"/>
      <c r="G162" s="20"/>
      <c r="H162" s="20"/>
      <c r="I162" s="20"/>
      <c r="J162" s="24"/>
      <c r="K162" s="24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</row>
    <row r="163" spans="2:103" ht="12.75">
      <c r="B163" s="21"/>
      <c r="C163" s="21"/>
      <c r="D163" s="21"/>
      <c r="E163" s="21"/>
      <c r="G163" s="20"/>
      <c r="H163" s="20"/>
      <c r="I163" s="20"/>
      <c r="J163" s="24"/>
      <c r="K163" s="24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</row>
    <row r="164" spans="2:103" ht="12.75">
      <c r="B164" s="21"/>
      <c r="C164" s="21"/>
      <c r="D164" s="21"/>
      <c r="E164" s="21"/>
      <c r="G164" s="20"/>
      <c r="H164" s="20"/>
      <c r="I164" s="20"/>
      <c r="J164" s="24"/>
      <c r="K164" s="24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</row>
    <row r="165" spans="2:103" ht="12.75">
      <c r="B165" s="21"/>
      <c r="C165" s="21"/>
      <c r="D165" s="21"/>
      <c r="E165" s="21"/>
      <c r="G165" s="20"/>
      <c r="H165" s="20"/>
      <c r="I165" s="20"/>
      <c r="J165" s="24"/>
      <c r="K165" s="24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</row>
    <row r="166" spans="2:103" ht="12.75">
      <c r="B166" s="21"/>
      <c r="C166" s="21"/>
      <c r="D166" s="21"/>
      <c r="E166" s="21"/>
      <c r="G166" s="20"/>
      <c r="H166" s="20"/>
      <c r="I166" s="20"/>
      <c r="J166" s="24"/>
      <c r="K166" s="24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</row>
    <row r="167" spans="2:103" ht="12.75">
      <c r="B167" s="21"/>
      <c r="C167" s="21"/>
      <c r="D167" s="21"/>
      <c r="E167" s="21"/>
      <c r="G167" s="20"/>
      <c r="H167" s="20"/>
      <c r="I167" s="20"/>
      <c r="J167" s="24"/>
      <c r="K167" s="24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</row>
    <row r="168" spans="2:103" ht="12.75">
      <c r="B168" s="21"/>
      <c r="C168" s="21"/>
      <c r="D168" s="21"/>
      <c r="E168" s="21"/>
      <c r="G168" s="20"/>
      <c r="H168" s="20"/>
      <c r="I168" s="20"/>
      <c r="J168" s="24"/>
      <c r="K168" s="24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</row>
    <row r="169" spans="2:103" ht="12.75">
      <c r="B169" s="21"/>
      <c r="C169" s="21"/>
      <c r="D169" s="21"/>
      <c r="E169" s="21"/>
      <c r="G169" s="20"/>
      <c r="H169" s="20"/>
      <c r="I169" s="20"/>
      <c r="J169" s="24"/>
      <c r="K169" s="24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</row>
    <row r="170" spans="2:103" ht="12.75">
      <c r="B170" s="21"/>
      <c r="C170" s="21"/>
      <c r="D170" s="21"/>
      <c r="E170" s="21"/>
      <c r="G170" s="20"/>
      <c r="H170" s="20"/>
      <c r="I170" s="20"/>
      <c r="J170" s="24"/>
      <c r="K170" s="24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</row>
    <row r="171" spans="2:103" ht="12.75">
      <c r="B171" s="21"/>
      <c r="C171" s="21"/>
      <c r="D171" s="21"/>
      <c r="E171" s="21"/>
      <c r="G171" s="20"/>
      <c r="H171" s="20"/>
      <c r="I171" s="20"/>
      <c r="J171" s="24"/>
      <c r="K171" s="24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</row>
    <row r="172" spans="2:103" ht="12.75">
      <c r="B172" s="21"/>
      <c r="C172" s="21"/>
      <c r="D172" s="21"/>
      <c r="E172" s="21"/>
      <c r="G172" s="20"/>
      <c r="H172" s="20"/>
      <c r="I172" s="20"/>
      <c r="J172" s="24"/>
      <c r="K172" s="24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</row>
    <row r="173" spans="2:103" ht="12.75">
      <c r="B173" s="21"/>
      <c r="C173" s="21"/>
      <c r="D173" s="21"/>
      <c r="E173" s="21"/>
      <c r="G173" s="20"/>
      <c r="H173" s="20"/>
      <c r="I173" s="20"/>
      <c r="J173" s="24"/>
      <c r="K173" s="24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</row>
    <row r="174" spans="2:103" ht="12.75">
      <c r="B174" s="21"/>
      <c r="C174" s="21"/>
      <c r="D174" s="21"/>
      <c r="E174" s="21"/>
      <c r="G174" s="20"/>
      <c r="H174" s="20"/>
      <c r="I174" s="20"/>
      <c r="J174" s="24"/>
      <c r="K174" s="24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</row>
    <row r="175" spans="2:103" ht="12.75">
      <c r="B175" s="21"/>
      <c r="C175" s="21"/>
      <c r="D175" s="21"/>
      <c r="E175" s="21"/>
      <c r="G175" s="20"/>
      <c r="H175" s="20"/>
      <c r="I175" s="20"/>
      <c r="J175" s="24"/>
      <c r="K175" s="24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</row>
    <row r="176" spans="2:103" ht="12.75">
      <c r="B176" s="21"/>
      <c r="C176" s="21"/>
      <c r="D176" s="21"/>
      <c r="E176" s="21"/>
      <c r="G176" s="20"/>
      <c r="H176" s="20"/>
      <c r="I176" s="20"/>
      <c r="J176" s="24"/>
      <c r="K176" s="24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</row>
    <row r="177" spans="2:103" ht="12.75">
      <c r="B177" s="21"/>
      <c r="C177" s="21"/>
      <c r="D177" s="21"/>
      <c r="E177" s="21"/>
      <c r="G177" s="20"/>
      <c r="H177" s="20"/>
      <c r="I177" s="20"/>
      <c r="J177" s="24"/>
      <c r="K177" s="24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</row>
    <row r="178" spans="2:103" ht="12.75">
      <c r="B178" s="21"/>
      <c r="C178" s="21"/>
      <c r="D178" s="21"/>
      <c r="E178" s="21"/>
      <c r="G178" s="20"/>
      <c r="H178" s="20"/>
      <c r="I178" s="20"/>
      <c r="J178" s="24"/>
      <c r="K178" s="24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</row>
    <row r="179" spans="2:103" ht="12.75">
      <c r="B179" s="21"/>
      <c r="C179" s="21"/>
      <c r="D179" s="21"/>
      <c r="E179" s="21"/>
      <c r="G179" s="20"/>
      <c r="H179" s="20"/>
      <c r="I179" s="20"/>
      <c r="J179" s="24"/>
      <c r="K179" s="24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</row>
    <row r="180" spans="2:103" ht="12.75">
      <c r="B180" s="21"/>
      <c r="C180" s="21"/>
      <c r="D180" s="21"/>
      <c r="E180" s="21"/>
      <c r="G180" s="20"/>
      <c r="H180" s="20"/>
      <c r="I180" s="20"/>
      <c r="J180" s="24"/>
      <c r="K180" s="24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</row>
    <row r="181" spans="2:103" ht="12.75">
      <c r="B181" s="21"/>
      <c r="C181" s="21"/>
      <c r="D181" s="21"/>
      <c r="E181" s="21"/>
      <c r="G181" s="20"/>
      <c r="H181" s="20"/>
      <c r="I181" s="20"/>
      <c r="J181" s="24"/>
      <c r="K181" s="24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</row>
    <row r="182" spans="2:103" ht="12.75">
      <c r="B182" s="21"/>
      <c r="C182" s="21"/>
      <c r="D182" s="21"/>
      <c r="E182" s="21"/>
      <c r="G182" s="20"/>
      <c r="H182" s="20"/>
      <c r="I182" s="20"/>
      <c r="J182" s="24"/>
      <c r="K182" s="24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</row>
    <row r="183" spans="2:103" ht="12.75">
      <c r="B183" s="21"/>
      <c r="C183" s="21"/>
      <c r="D183" s="21"/>
      <c r="E183" s="21"/>
      <c r="G183" s="20"/>
      <c r="H183" s="20"/>
      <c r="I183" s="20"/>
      <c r="J183" s="24"/>
      <c r="K183" s="24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</row>
    <row r="184" spans="2:103" ht="12.75">
      <c r="B184" s="21"/>
      <c r="C184" s="21"/>
      <c r="D184" s="21"/>
      <c r="E184" s="21"/>
      <c r="G184" s="20"/>
      <c r="H184" s="20"/>
      <c r="I184" s="20"/>
      <c r="J184" s="24"/>
      <c r="K184" s="24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</row>
    <row r="185" spans="2:103" ht="12.75">
      <c r="B185" s="21"/>
      <c r="C185" s="21"/>
      <c r="D185" s="21"/>
      <c r="E185" s="21"/>
      <c r="G185" s="20"/>
      <c r="H185" s="20"/>
      <c r="I185" s="20"/>
      <c r="J185" s="24"/>
      <c r="K185" s="24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</row>
    <row r="186" spans="2:103" ht="12.75">
      <c r="B186" s="21"/>
      <c r="C186" s="21"/>
      <c r="D186" s="21"/>
      <c r="E186" s="21"/>
      <c r="G186" s="20"/>
      <c r="H186" s="20"/>
      <c r="I186" s="20"/>
      <c r="J186" s="24"/>
      <c r="K186" s="24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</row>
    <row r="187" spans="2:103" ht="12.75">
      <c r="B187" s="21"/>
      <c r="C187" s="21"/>
      <c r="D187" s="21"/>
      <c r="E187" s="21"/>
      <c r="G187" s="20"/>
      <c r="H187" s="20"/>
      <c r="I187" s="20"/>
      <c r="J187" s="24"/>
      <c r="K187" s="24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</row>
    <row r="188" spans="2:103" ht="12.75">
      <c r="B188" s="21"/>
      <c r="C188" s="21"/>
      <c r="D188" s="21"/>
      <c r="E188" s="21"/>
      <c r="G188" s="20"/>
      <c r="H188" s="20"/>
      <c r="I188" s="20"/>
      <c r="J188" s="24"/>
      <c r="K188" s="24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</row>
    <row r="189" spans="2:103" ht="12.75">
      <c r="B189" s="21"/>
      <c r="C189" s="21"/>
      <c r="D189" s="21"/>
      <c r="E189" s="21"/>
      <c r="G189" s="20"/>
      <c r="H189" s="20"/>
      <c r="I189" s="20"/>
      <c r="J189" s="24"/>
      <c r="K189" s="24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</row>
    <row r="190" spans="2:103" ht="12.75">
      <c r="B190" s="21"/>
      <c r="C190" s="21"/>
      <c r="D190" s="21"/>
      <c r="E190" s="21"/>
      <c r="G190" s="20"/>
      <c r="H190" s="20"/>
      <c r="I190" s="20"/>
      <c r="J190" s="24"/>
      <c r="K190" s="24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</row>
    <row r="191" spans="2:103" ht="12.75">
      <c r="B191" s="21"/>
      <c r="C191" s="21"/>
      <c r="D191" s="21"/>
      <c r="E191" s="21"/>
      <c r="G191" s="20"/>
      <c r="H191" s="20"/>
      <c r="I191" s="20"/>
      <c r="J191" s="24"/>
      <c r="K191" s="24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</row>
    <row r="192" spans="2:103" ht="12.75">
      <c r="B192" s="21"/>
      <c r="C192" s="21"/>
      <c r="D192" s="21"/>
      <c r="E192" s="21"/>
      <c r="G192" s="20"/>
      <c r="H192" s="20"/>
      <c r="I192" s="20"/>
      <c r="J192" s="24"/>
      <c r="K192" s="24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</row>
    <row r="193" spans="2:103" ht="12.75">
      <c r="B193" s="21"/>
      <c r="C193" s="21"/>
      <c r="D193" s="21"/>
      <c r="E193" s="21"/>
      <c r="G193" s="20"/>
      <c r="H193" s="20"/>
      <c r="I193" s="20"/>
      <c r="J193" s="24"/>
      <c r="K193" s="24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</row>
    <row r="194" spans="2:103" ht="12.75">
      <c r="B194" s="21"/>
      <c r="C194" s="21"/>
      <c r="D194" s="21"/>
      <c r="E194" s="21"/>
      <c r="G194" s="20"/>
      <c r="H194" s="20"/>
      <c r="I194" s="20"/>
      <c r="J194" s="24"/>
      <c r="K194" s="24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</row>
    <row r="195" spans="2:103" ht="12.75">
      <c r="B195" s="21"/>
      <c r="C195" s="21"/>
      <c r="D195" s="21"/>
      <c r="E195" s="21"/>
      <c r="G195" s="20"/>
      <c r="H195" s="20"/>
      <c r="I195" s="20"/>
      <c r="J195" s="24"/>
      <c r="K195" s="24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</row>
    <row r="196" spans="2:103" ht="12.75">
      <c r="B196" s="21"/>
      <c r="C196" s="21"/>
      <c r="D196" s="21"/>
      <c r="E196" s="21"/>
      <c r="G196" s="20"/>
      <c r="H196" s="20"/>
      <c r="I196" s="20"/>
      <c r="J196" s="24"/>
      <c r="K196" s="24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</row>
    <row r="197" spans="2:103" ht="12.75">
      <c r="B197" s="21"/>
      <c r="C197" s="21"/>
      <c r="D197" s="21"/>
      <c r="E197" s="21"/>
      <c r="G197" s="20"/>
      <c r="H197" s="20"/>
      <c r="I197" s="20"/>
      <c r="J197" s="24"/>
      <c r="K197" s="24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</row>
    <row r="198" spans="2:103" ht="12.75">
      <c r="B198" s="21"/>
      <c r="C198" s="21"/>
      <c r="D198" s="21"/>
      <c r="E198" s="21"/>
      <c r="G198" s="20"/>
      <c r="H198" s="20"/>
      <c r="I198" s="20"/>
      <c r="J198" s="24"/>
      <c r="K198" s="24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</row>
    <row r="199" spans="2:103" ht="12.75">
      <c r="B199" s="21"/>
      <c r="C199" s="21"/>
      <c r="D199" s="21"/>
      <c r="E199" s="21"/>
      <c r="G199" s="20"/>
      <c r="H199" s="20"/>
      <c r="I199" s="20"/>
      <c r="J199" s="24"/>
      <c r="K199" s="24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</row>
    <row r="200" spans="2:103" ht="12.75">
      <c r="B200" s="21"/>
      <c r="C200" s="21"/>
      <c r="D200" s="21"/>
      <c r="E200" s="21"/>
      <c r="G200" s="20"/>
      <c r="H200" s="20"/>
      <c r="I200" s="20"/>
      <c r="J200" s="24"/>
      <c r="K200" s="24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</row>
    <row r="201" spans="2:103" ht="12.75">
      <c r="B201" s="21"/>
      <c r="C201" s="21"/>
      <c r="D201" s="21"/>
      <c r="E201" s="21"/>
      <c r="G201" s="20"/>
      <c r="H201" s="20"/>
      <c r="I201" s="20"/>
      <c r="J201" s="24"/>
      <c r="K201" s="24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</row>
    <row r="202" spans="2:103" ht="12.75">
      <c r="B202" s="21"/>
      <c r="C202" s="21"/>
      <c r="D202" s="21"/>
      <c r="E202" s="21"/>
      <c r="G202" s="20"/>
      <c r="H202" s="20"/>
      <c r="I202" s="20"/>
      <c r="J202" s="24"/>
      <c r="K202" s="24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</row>
    <row r="203" spans="2:103" ht="12.75">
      <c r="B203" s="21"/>
      <c r="C203" s="21"/>
      <c r="D203" s="21"/>
      <c r="E203" s="21"/>
      <c r="G203" s="20"/>
      <c r="H203" s="20"/>
      <c r="I203" s="20"/>
      <c r="J203" s="24"/>
      <c r="K203" s="24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</row>
    <row r="204" spans="2:103" ht="12.75">
      <c r="B204" s="21"/>
      <c r="C204" s="21"/>
      <c r="D204" s="21"/>
      <c r="E204" s="21"/>
      <c r="G204" s="20"/>
      <c r="H204" s="20"/>
      <c r="I204" s="20"/>
      <c r="J204" s="24"/>
      <c r="K204" s="24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</row>
    <row r="205" spans="2:103" ht="12.75">
      <c r="B205" s="21"/>
      <c r="C205" s="21"/>
      <c r="D205" s="21"/>
      <c r="E205" s="21"/>
      <c r="G205" s="20"/>
      <c r="H205" s="20"/>
      <c r="I205" s="20"/>
      <c r="J205" s="24"/>
      <c r="K205" s="24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</row>
    <row r="206" spans="2:103" ht="12.75">
      <c r="B206" s="21"/>
      <c r="C206" s="21"/>
      <c r="D206" s="21"/>
      <c r="E206" s="21"/>
      <c r="G206" s="20"/>
      <c r="H206" s="20"/>
      <c r="I206" s="20"/>
      <c r="J206" s="24"/>
      <c r="K206" s="24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</row>
    <row r="207" spans="2:103" ht="12.75">
      <c r="B207" s="21"/>
      <c r="C207" s="21"/>
      <c r="D207" s="21"/>
      <c r="E207" s="21"/>
      <c r="G207" s="20"/>
      <c r="H207" s="20"/>
      <c r="I207" s="20"/>
      <c r="J207" s="24"/>
      <c r="K207" s="24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</row>
    <row r="208" spans="2:103" ht="12.75">
      <c r="B208" s="21"/>
      <c r="C208" s="21"/>
      <c r="D208" s="21"/>
      <c r="E208" s="21"/>
      <c r="G208" s="20"/>
      <c r="H208" s="20"/>
      <c r="I208" s="20"/>
      <c r="J208" s="24"/>
      <c r="K208" s="24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</row>
    <row r="209" spans="2:103" ht="12.75">
      <c r="B209" s="21"/>
      <c r="C209" s="21"/>
      <c r="D209" s="21"/>
      <c r="E209" s="21"/>
      <c r="G209" s="20"/>
      <c r="H209" s="20"/>
      <c r="I209" s="20"/>
      <c r="J209" s="24"/>
      <c r="K209" s="24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</row>
    <row r="210" spans="2:103" ht="12.75">
      <c r="B210" s="21"/>
      <c r="C210" s="21"/>
      <c r="D210" s="21"/>
      <c r="E210" s="21"/>
      <c r="G210" s="20"/>
      <c r="H210" s="20"/>
      <c r="I210" s="20"/>
      <c r="J210" s="24"/>
      <c r="K210" s="24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</row>
    <row r="211" spans="2:103" ht="12.75">
      <c r="B211" s="21"/>
      <c r="C211" s="21"/>
      <c r="D211" s="21"/>
      <c r="E211" s="21"/>
      <c r="G211" s="20"/>
      <c r="H211" s="20"/>
      <c r="I211" s="20"/>
      <c r="J211" s="24"/>
      <c r="K211" s="24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</row>
    <row r="212" spans="2:103" ht="12.75">
      <c r="B212" s="21"/>
      <c r="C212" s="21"/>
      <c r="D212" s="21"/>
      <c r="E212" s="21"/>
      <c r="G212" s="20"/>
      <c r="H212" s="20"/>
      <c r="I212" s="20"/>
      <c r="J212" s="24"/>
      <c r="K212" s="24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</row>
    <row r="213" spans="2:103" ht="12.75">
      <c r="B213" s="21"/>
      <c r="C213" s="21"/>
      <c r="D213" s="21"/>
      <c r="E213" s="21"/>
      <c r="G213" s="20"/>
      <c r="H213" s="20"/>
      <c r="I213" s="20"/>
      <c r="J213" s="24"/>
      <c r="K213" s="24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</row>
    <row r="214" spans="2:103" ht="12.75">
      <c r="B214" s="21"/>
      <c r="C214" s="21"/>
      <c r="D214" s="21"/>
      <c r="E214" s="21"/>
      <c r="G214" s="20"/>
      <c r="H214" s="20"/>
      <c r="I214" s="20"/>
      <c r="J214" s="24"/>
      <c r="K214" s="24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</row>
    <row r="215" spans="2:103" ht="12.75">
      <c r="B215" s="21"/>
      <c r="C215" s="21"/>
      <c r="D215" s="21"/>
      <c r="E215" s="21"/>
      <c r="G215" s="20"/>
      <c r="H215" s="20"/>
      <c r="I215" s="20"/>
      <c r="J215" s="24"/>
      <c r="K215" s="24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</row>
    <row r="216" spans="2:103" ht="12.75">
      <c r="B216" s="21"/>
      <c r="C216" s="21"/>
      <c r="D216" s="21"/>
      <c r="E216" s="21"/>
      <c r="G216" s="20"/>
      <c r="H216" s="20"/>
      <c r="I216" s="20"/>
      <c r="J216" s="24"/>
      <c r="K216" s="24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</row>
    <row r="217" spans="2:103" ht="12.75">
      <c r="B217" s="21"/>
      <c r="C217" s="21"/>
      <c r="D217" s="21"/>
      <c r="E217" s="21"/>
      <c r="G217" s="20"/>
      <c r="H217" s="20"/>
      <c r="I217" s="20"/>
      <c r="J217" s="24"/>
      <c r="K217" s="24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</row>
    <row r="218" spans="2:103" ht="12.75">
      <c r="B218" s="21"/>
      <c r="C218" s="21"/>
      <c r="D218" s="21"/>
      <c r="E218" s="21"/>
      <c r="G218" s="20"/>
      <c r="H218" s="20"/>
      <c r="I218" s="20"/>
      <c r="J218" s="24"/>
      <c r="K218" s="24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</row>
    <row r="219" spans="2:103" ht="12.75">
      <c r="B219" s="21"/>
      <c r="C219" s="21"/>
      <c r="D219" s="21"/>
      <c r="E219" s="21"/>
      <c r="G219" s="20"/>
      <c r="H219" s="20"/>
      <c r="I219" s="20"/>
      <c r="J219" s="24"/>
      <c r="K219" s="24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</row>
    <row r="220" spans="2:103" ht="12.75">
      <c r="B220" s="21"/>
      <c r="C220" s="21"/>
      <c r="D220" s="21"/>
      <c r="E220" s="21"/>
      <c r="G220" s="20"/>
      <c r="H220" s="20"/>
      <c r="I220" s="20"/>
      <c r="J220" s="24"/>
      <c r="K220" s="24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</row>
    <row r="221" spans="2:103" ht="12.75">
      <c r="B221" s="21"/>
      <c r="C221" s="21"/>
      <c r="D221" s="21"/>
      <c r="E221" s="21"/>
      <c r="G221" s="20"/>
      <c r="H221" s="20"/>
      <c r="I221" s="20"/>
      <c r="J221" s="24"/>
      <c r="K221" s="24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</row>
    <row r="222" spans="2:103" ht="12.75">
      <c r="B222" s="21"/>
      <c r="C222" s="21"/>
      <c r="D222" s="21"/>
      <c r="E222" s="21"/>
      <c r="G222" s="20"/>
      <c r="H222" s="20"/>
      <c r="I222" s="20"/>
      <c r="J222" s="24"/>
      <c r="K222" s="24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</row>
    <row r="223" spans="2:103" ht="12.75">
      <c r="B223" s="21"/>
      <c r="C223" s="21"/>
      <c r="D223" s="21"/>
      <c r="E223" s="21"/>
      <c r="G223" s="20"/>
      <c r="H223" s="20"/>
      <c r="I223" s="20"/>
      <c r="J223" s="24"/>
      <c r="K223" s="24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</row>
    <row r="224" spans="2:103" ht="12.75">
      <c r="B224" s="21"/>
      <c r="C224" s="21"/>
      <c r="D224" s="21"/>
      <c r="E224" s="21"/>
      <c r="G224" s="20"/>
      <c r="H224" s="20"/>
      <c r="I224" s="20"/>
      <c r="J224" s="24"/>
      <c r="K224" s="24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</row>
    <row r="225" spans="2:103" ht="12.75">
      <c r="B225" s="21"/>
      <c r="C225" s="21"/>
      <c r="D225" s="21"/>
      <c r="E225" s="21"/>
      <c r="G225" s="20"/>
      <c r="H225" s="20"/>
      <c r="I225" s="20"/>
      <c r="J225" s="24"/>
      <c r="K225" s="24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</row>
    <row r="226" spans="2:103" ht="12.75">
      <c r="B226" s="21"/>
      <c r="C226" s="21"/>
      <c r="D226" s="21"/>
      <c r="E226" s="21"/>
      <c r="G226" s="20"/>
      <c r="H226" s="20"/>
      <c r="I226" s="20"/>
      <c r="J226" s="24"/>
      <c r="K226" s="24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</row>
    <row r="227" spans="2:103" ht="12.75">
      <c r="B227" s="21"/>
      <c r="C227" s="21"/>
      <c r="D227" s="21"/>
      <c r="E227" s="21"/>
      <c r="G227" s="20"/>
      <c r="H227" s="20"/>
      <c r="I227" s="20"/>
      <c r="J227" s="24"/>
      <c r="K227" s="24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</row>
    <row r="228" spans="2:103" ht="12.75">
      <c r="B228" s="21"/>
      <c r="C228" s="21"/>
      <c r="D228" s="21"/>
      <c r="E228" s="21"/>
      <c r="G228" s="20"/>
      <c r="H228" s="20"/>
      <c r="I228" s="20"/>
      <c r="J228" s="24"/>
      <c r="K228" s="24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</row>
    <row r="229" spans="2:103" ht="12.75">
      <c r="B229" s="21"/>
      <c r="C229" s="21"/>
      <c r="D229" s="21"/>
      <c r="E229" s="21"/>
      <c r="G229" s="20"/>
      <c r="H229" s="20"/>
      <c r="I229" s="20"/>
      <c r="J229" s="24"/>
      <c r="K229" s="24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</row>
    <row r="230" spans="2:103" ht="12.75">
      <c r="B230" s="21"/>
      <c r="C230" s="21"/>
      <c r="D230" s="21"/>
      <c r="E230" s="21"/>
      <c r="G230" s="20"/>
      <c r="H230" s="20"/>
      <c r="I230" s="20"/>
      <c r="J230" s="24"/>
      <c r="K230" s="24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</row>
    <row r="231" spans="2:103" ht="12.75">
      <c r="B231" s="21"/>
      <c r="C231" s="21"/>
      <c r="D231" s="21"/>
      <c r="E231" s="21"/>
      <c r="G231" s="20"/>
      <c r="H231" s="20"/>
      <c r="I231" s="20"/>
      <c r="J231" s="24"/>
      <c r="K231" s="24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</row>
    <row r="232" spans="2:103" ht="12.75">
      <c r="B232" s="21"/>
      <c r="C232" s="21"/>
      <c r="D232" s="21"/>
      <c r="E232" s="21"/>
      <c r="G232" s="20"/>
      <c r="H232" s="20"/>
      <c r="I232" s="20"/>
      <c r="J232" s="24"/>
      <c r="K232" s="24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</row>
    <row r="233" spans="2:103" ht="12.75">
      <c r="B233" s="21"/>
      <c r="C233" s="21"/>
      <c r="D233" s="21"/>
      <c r="E233" s="21"/>
      <c r="G233" s="20"/>
      <c r="H233" s="20"/>
      <c r="I233" s="20"/>
      <c r="J233" s="24"/>
      <c r="K233" s="24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</row>
    <row r="234" spans="2:103" ht="12.75">
      <c r="B234" s="21"/>
      <c r="C234" s="21"/>
      <c r="D234" s="21"/>
      <c r="E234" s="21"/>
      <c r="G234" s="20"/>
      <c r="H234" s="20"/>
      <c r="I234" s="20"/>
      <c r="J234" s="24"/>
      <c r="K234" s="24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</row>
    <row r="235" spans="2:103" ht="12.75">
      <c r="B235" s="21"/>
      <c r="C235" s="21"/>
      <c r="D235" s="21"/>
      <c r="E235" s="21"/>
      <c r="G235" s="20"/>
      <c r="H235" s="20"/>
      <c r="I235" s="20"/>
      <c r="J235" s="24"/>
      <c r="K235" s="24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</row>
    <row r="236" spans="2:103" ht="12.75">
      <c r="B236" s="21"/>
      <c r="C236" s="21"/>
      <c r="D236" s="21"/>
      <c r="E236" s="21"/>
      <c r="G236" s="20"/>
      <c r="H236" s="20"/>
      <c r="I236" s="20"/>
      <c r="J236" s="24"/>
      <c r="K236" s="24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</row>
    <row r="237" spans="2:103" ht="12.75">
      <c r="B237" s="21"/>
      <c r="C237" s="21"/>
      <c r="D237" s="21"/>
      <c r="E237" s="21"/>
      <c r="G237" s="20"/>
      <c r="H237" s="20"/>
      <c r="I237" s="20"/>
      <c r="J237" s="24"/>
      <c r="K237" s="24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</row>
    <row r="238" spans="2:103" ht="12.75">
      <c r="B238" s="21"/>
      <c r="C238" s="21"/>
      <c r="D238" s="21"/>
      <c r="E238" s="21"/>
      <c r="G238" s="20"/>
      <c r="H238" s="20"/>
      <c r="I238" s="20"/>
      <c r="J238" s="24"/>
      <c r="K238" s="24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</row>
    <row r="239" spans="2:103" ht="12.75">
      <c r="B239" s="21"/>
      <c r="C239" s="21"/>
      <c r="D239" s="21"/>
      <c r="E239" s="21"/>
      <c r="G239" s="20"/>
      <c r="H239" s="20"/>
      <c r="I239" s="20"/>
      <c r="J239" s="24"/>
      <c r="K239" s="24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</row>
    <row r="240" spans="2:103" ht="12.75">
      <c r="B240" s="21"/>
      <c r="C240" s="21"/>
      <c r="D240" s="21"/>
      <c r="E240" s="21"/>
      <c r="G240" s="20"/>
      <c r="H240" s="20"/>
      <c r="I240" s="20"/>
      <c r="J240" s="24"/>
      <c r="K240" s="24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</row>
    <row r="241" spans="2:103" ht="12.75">
      <c r="B241" s="21"/>
      <c r="C241" s="21"/>
      <c r="D241" s="21"/>
      <c r="E241" s="21"/>
      <c r="G241" s="20"/>
      <c r="H241" s="20"/>
      <c r="I241" s="20"/>
      <c r="J241" s="24"/>
      <c r="K241" s="24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</row>
    <row r="242" spans="2:103" ht="12.75">
      <c r="B242" s="21"/>
      <c r="C242" s="21"/>
      <c r="D242" s="21"/>
      <c r="E242" s="21"/>
      <c r="G242" s="20"/>
      <c r="H242" s="20"/>
      <c r="I242" s="20"/>
      <c r="J242" s="24"/>
      <c r="K242" s="24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</row>
    <row r="243" spans="2:103" ht="12.75">
      <c r="B243" s="21"/>
      <c r="C243" s="21"/>
      <c r="D243" s="21"/>
      <c r="E243" s="21"/>
      <c r="G243" s="20"/>
      <c r="H243" s="20"/>
      <c r="I243" s="20"/>
      <c r="J243" s="24"/>
      <c r="K243" s="24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</row>
    <row r="244" spans="2:103" ht="12.75">
      <c r="B244" s="21"/>
      <c r="C244" s="21"/>
      <c r="D244" s="21"/>
      <c r="E244" s="21"/>
      <c r="G244" s="20"/>
      <c r="H244" s="20"/>
      <c r="I244" s="20"/>
      <c r="J244" s="24"/>
      <c r="K244" s="24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</row>
    <row r="245" spans="2:103" ht="12.75">
      <c r="B245" s="21"/>
      <c r="C245" s="21"/>
      <c r="D245" s="21"/>
      <c r="E245" s="21"/>
      <c r="G245" s="20"/>
      <c r="H245" s="20"/>
      <c r="I245" s="20"/>
      <c r="J245" s="24"/>
      <c r="K245" s="24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</row>
    <row r="246" spans="2:103" ht="12.75">
      <c r="B246" s="21"/>
      <c r="C246" s="21"/>
      <c r="D246" s="21"/>
      <c r="E246" s="21"/>
      <c r="G246" s="20"/>
      <c r="H246" s="20"/>
      <c r="I246" s="20"/>
      <c r="J246" s="24"/>
      <c r="K246" s="24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</row>
    <row r="247" spans="2:103" ht="12.75">
      <c r="B247" s="21"/>
      <c r="C247" s="21"/>
      <c r="D247" s="21"/>
      <c r="E247" s="21"/>
      <c r="G247" s="20"/>
      <c r="H247" s="20"/>
      <c r="I247" s="20"/>
      <c r="J247" s="24"/>
      <c r="K247" s="24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</row>
    <row r="248" spans="2:103" ht="12.75">
      <c r="B248" s="21"/>
      <c r="C248" s="21"/>
      <c r="D248" s="21"/>
      <c r="E248" s="21"/>
      <c r="G248" s="20"/>
      <c r="H248" s="20"/>
      <c r="I248" s="20"/>
      <c r="J248" s="24"/>
      <c r="K248" s="24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</row>
    <row r="249" spans="2:103" ht="12.75">
      <c r="B249" s="21"/>
      <c r="C249" s="21"/>
      <c r="D249" s="21"/>
      <c r="E249" s="21"/>
      <c r="G249" s="20"/>
      <c r="H249" s="20"/>
      <c r="I249" s="20"/>
      <c r="J249" s="24"/>
      <c r="K249" s="24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</row>
    <row r="250" spans="2:103" ht="12.75">
      <c r="B250" s="21"/>
      <c r="C250" s="21"/>
      <c r="D250" s="21"/>
      <c r="E250" s="21"/>
      <c r="G250" s="20"/>
      <c r="H250" s="20"/>
      <c r="I250" s="20"/>
      <c r="J250" s="24"/>
      <c r="K250" s="24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</row>
    <row r="251" spans="2:103" ht="12.75">
      <c r="B251" s="21"/>
      <c r="C251" s="21"/>
      <c r="D251" s="21"/>
      <c r="E251" s="21"/>
      <c r="G251" s="20"/>
      <c r="H251" s="20"/>
      <c r="I251" s="20"/>
      <c r="J251" s="24"/>
      <c r="K251" s="24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</row>
    <row r="252" spans="2:103" ht="12.75">
      <c r="B252" s="21"/>
      <c r="C252" s="21"/>
      <c r="D252" s="21"/>
      <c r="E252" s="21"/>
      <c r="G252" s="20"/>
      <c r="H252" s="20"/>
      <c r="I252" s="20"/>
      <c r="J252" s="24"/>
      <c r="K252" s="24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</row>
    <row r="253" spans="2:103" ht="12.75">
      <c r="B253" s="21"/>
      <c r="C253" s="21"/>
      <c r="D253" s="21"/>
      <c r="E253" s="21"/>
      <c r="G253" s="20"/>
      <c r="H253" s="20"/>
      <c r="I253" s="20"/>
      <c r="J253" s="24"/>
      <c r="K253" s="24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</row>
    <row r="254" spans="2:103" ht="12.75">
      <c r="B254" s="21"/>
      <c r="C254" s="21"/>
      <c r="D254" s="21"/>
      <c r="E254" s="21"/>
      <c r="G254" s="20"/>
      <c r="H254" s="20"/>
      <c r="I254" s="20"/>
      <c r="J254" s="24"/>
      <c r="K254" s="24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</row>
    <row r="255" spans="2:103" ht="12.75">
      <c r="B255" s="21"/>
      <c r="C255" s="21"/>
      <c r="D255" s="21"/>
      <c r="E255" s="21"/>
      <c r="G255" s="20"/>
      <c r="H255" s="20"/>
      <c r="I255" s="20"/>
      <c r="J255" s="24"/>
      <c r="K255" s="24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</row>
    <row r="256" spans="2:103" ht="12.75">
      <c r="B256" s="21"/>
      <c r="C256" s="21"/>
      <c r="D256" s="21"/>
      <c r="E256" s="21"/>
      <c r="G256" s="20"/>
      <c r="H256" s="20"/>
      <c r="I256" s="20"/>
      <c r="J256" s="24"/>
      <c r="K256" s="24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</row>
    <row r="257" spans="2:103" ht="12.75">
      <c r="B257" s="21"/>
      <c r="C257" s="21"/>
      <c r="D257" s="21"/>
      <c r="E257" s="21"/>
      <c r="G257" s="20"/>
      <c r="H257" s="20"/>
      <c r="I257" s="20"/>
      <c r="J257" s="24"/>
      <c r="K257" s="24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</row>
    <row r="258" spans="2:103" ht="12.75">
      <c r="B258" s="21"/>
      <c r="C258" s="21"/>
      <c r="D258" s="21"/>
      <c r="E258" s="21"/>
      <c r="G258" s="20"/>
      <c r="H258" s="20"/>
      <c r="I258" s="20"/>
      <c r="J258" s="24"/>
      <c r="K258" s="24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</row>
    <row r="259" spans="2:103" ht="12.75">
      <c r="B259" s="21"/>
      <c r="C259" s="21"/>
      <c r="D259" s="21"/>
      <c r="E259" s="21"/>
      <c r="G259" s="20"/>
      <c r="H259" s="20"/>
      <c r="I259" s="20"/>
      <c r="J259" s="24"/>
      <c r="K259" s="24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</row>
    <row r="260" spans="2:103" ht="12.75">
      <c r="B260" s="21"/>
      <c r="C260" s="21"/>
      <c r="D260" s="21"/>
      <c r="E260" s="21"/>
      <c r="G260" s="20"/>
      <c r="H260" s="20"/>
      <c r="I260" s="20"/>
      <c r="J260" s="24"/>
      <c r="K260" s="24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</row>
    <row r="261" spans="2:103" ht="12.75">
      <c r="B261" s="21"/>
      <c r="C261" s="21"/>
      <c r="D261" s="21"/>
      <c r="E261" s="21"/>
      <c r="G261" s="20"/>
      <c r="H261" s="20"/>
      <c r="I261" s="20"/>
      <c r="J261" s="24"/>
      <c r="K261" s="24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</row>
    <row r="262" spans="2:103" ht="12.75">
      <c r="B262" s="21"/>
      <c r="C262" s="21"/>
      <c r="D262" s="21"/>
      <c r="E262" s="21"/>
      <c r="G262" s="20"/>
      <c r="H262" s="20"/>
      <c r="I262" s="20"/>
      <c r="J262" s="24"/>
      <c r="K262" s="24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</row>
    <row r="263" spans="2:103" ht="12.75">
      <c r="B263" s="21"/>
      <c r="C263" s="21"/>
      <c r="D263" s="21"/>
      <c r="E263" s="21"/>
      <c r="G263" s="20"/>
      <c r="H263" s="20"/>
      <c r="I263" s="20"/>
      <c r="J263" s="24"/>
      <c r="K263" s="24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</row>
    <row r="264" spans="2:103" ht="12.75">
      <c r="B264" s="21"/>
      <c r="C264" s="21"/>
      <c r="D264" s="21"/>
      <c r="E264" s="21"/>
      <c r="G264" s="20"/>
      <c r="H264" s="20"/>
      <c r="I264" s="20"/>
      <c r="J264" s="24"/>
      <c r="K264" s="24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</row>
    <row r="265" spans="2:103" ht="12.75">
      <c r="B265" s="21"/>
      <c r="C265" s="21"/>
      <c r="D265" s="21"/>
      <c r="E265" s="21"/>
      <c r="G265" s="20"/>
      <c r="H265" s="20"/>
      <c r="I265" s="20"/>
      <c r="J265" s="24"/>
      <c r="K265" s="24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</row>
    <row r="266" spans="2:103" ht="12.75">
      <c r="B266" s="21"/>
      <c r="C266" s="21"/>
      <c r="D266" s="21"/>
      <c r="E266" s="21"/>
      <c r="G266" s="20"/>
      <c r="H266" s="20"/>
      <c r="I266" s="20"/>
      <c r="J266" s="24"/>
      <c r="K266" s="24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</row>
    <row r="267" spans="2:103" ht="12.75">
      <c r="B267" s="21"/>
      <c r="C267" s="21"/>
      <c r="D267" s="21"/>
      <c r="E267" s="21"/>
      <c r="G267" s="20"/>
      <c r="H267" s="20"/>
      <c r="I267" s="20"/>
      <c r="J267" s="24"/>
      <c r="K267" s="24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</row>
    <row r="268" spans="2:103" ht="12.75">
      <c r="B268" s="21"/>
      <c r="C268" s="21"/>
      <c r="D268" s="21"/>
      <c r="E268" s="21"/>
      <c r="G268" s="20"/>
      <c r="H268" s="20"/>
      <c r="I268" s="20"/>
      <c r="J268" s="24"/>
      <c r="K268" s="24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</row>
    <row r="269" spans="2:103" ht="12.75">
      <c r="B269" s="21"/>
      <c r="C269" s="21"/>
      <c r="D269" s="21"/>
      <c r="E269" s="21"/>
      <c r="G269" s="20"/>
      <c r="H269" s="20"/>
      <c r="I269" s="20"/>
      <c r="J269" s="24"/>
      <c r="K269" s="24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</row>
    <row r="270" spans="2:103" ht="12.75">
      <c r="B270" s="21"/>
      <c r="C270" s="21"/>
      <c r="D270" s="21"/>
      <c r="E270" s="21"/>
      <c r="G270" s="20"/>
      <c r="H270" s="20"/>
      <c r="I270" s="20"/>
      <c r="J270" s="24"/>
      <c r="K270" s="24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</row>
    <row r="271" spans="2:103" ht="12.75">
      <c r="B271" s="21"/>
      <c r="C271" s="21"/>
      <c r="D271" s="21"/>
      <c r="E271" s="21"/>
      <c r="G271" s="20"/>
      <c r="H271" s="20"/>
      <c r="I271" s="20"/>
      <c r="J271" s="24"/>
      <c r="K271" s="24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</row>
    <row r="272" spans="2:103" ht="12.75">
      <c r="B272" s="21"/>
      <c r="C272" s="21"/>
      <c r="D272" s="21"/>
      <c r="E272" s="21"/>
      <c r="G272" s="20"/>
      <c r="H272" s="20"/>
      <c r="I272" s="20"/>
      <c r="J272" s="24"/>
      <c r="K272" s="24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</row>
    <row r="273" spans="2:103" ht="12.75">
      <c r="B273" s="21"/>
      <c r="C273" s="21"/>
      <c r="D273" s="21"/>
      <c r="E273" s="21"/>
      <c r="G273" s="20"/>
      <c r="H273" s="20"/>
      <c r="I273" s="20"/>
      <c r="J273" s="24"/>
      <c r="K273" s="24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</row>
    <row r="274" spans="2:103" ht="12.75">
      <c r="B274" s="21"/>
      <c r="C274" s="21"/>
      <c r="D274" s="21"/>
      <c r="E274" s="21"/>
      <c r="G274" s="20"/>
      <c r="H274" s="20"/>
      <c r="I274" s="20"/>
      <c r="J274" s="24"/>
      <c r="K274" s="24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</row>
    <row r="275" spans="2:103" ht="12.75">
      <c r="B275" s="21"/>
      <c r="C275" s="21"/>
      <c r="D275" s="21"/>
      <c r="E275" s="21"/>
      <c r="G275" s="20"/>
      <c r="H275" s="20"/>
      <c r="I275" s="20"/>
      <c r="J275" s="24"/>
      <c r="K275" s="24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</row>
    <row r="276" spans="2:122" ht="12.75">
      <c r="B276" s="21"/>
      <c r="C276" s="21"/>
      <c r="D276" s="21"/>
      <c r="E276" s="21"/>
      <c r="G276" s="20"/>
      <c r="H276" s="20"/>
      <c r="I276" s="20"/>
      <c r="J276" s="24"/>
      <c r="K276" s="24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16"/>
      <c r="CZ276" s="37"/>
      <c r="DB276" s="16"/>
      <c r="DC276" s="37"/>
      <c r="DE276" s="16"/>
      <c r="DF276" s="37"/>
      <c r="DH276" s="16"/>
      <c r="DI276" s="37"/>
      <c r="DK276" s="16"/>
      <c r="DL276" s="37"/>
      <c r="DN276" s="16"/>
      <c r="DO276" s="37"/>
      <c r="DQ276" s="16"/>
      <c r="DR276" s="38"/>
    </row>
  </sheetData>
  <mergeCells count="4">
    <mergeCell ref="E14:F14"/>
    <mergeCell ref="I14:J14"/>
    <mergeCell ref="E13:F13"/>
    <mergeCell ref="I13:J13"/>
  </mergeCells>
  <printOptions/>
  <pageMargins left="0.75" right="0.5" top="0.3" bottom="0.5" header="0.5" footer="0.25"/>
  <pageSetup fitToHeight="1" fitToWidth="1" horizontalDpi="300" verticalDpi="300" orientation="portrait" paperSize="9" scale="86" r:id="rId2"/>
  <headerFooter alignWithMargins="0">
    <oddFooter>&amp;C&amp;9Page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0"/>
  <sheetViews>
    <sheetView zoomScale="75" zoomScaleNormal="75" zoomScaleSheetLayoutView="85" workbookViewId="0" topLeftCell="A1">
      <selection activeCell="B83" sqref="B83"/>
    </sheetView>
  </sheetViews>
  <sheetFormatPr defaultColWidth="9.140625" defaultRowHeight="12.75"/>
  <cols>
    <col min="1" max="1" width="2.57421875" style="8" customWidth="1"/>
    <col min="2" max="2" width="40.28125" style="8" customWidth="1"/>
    <col min="3" max="3" width="21.7109375" style="12" customWidth="1"/>
    <col min="4" max="4" width="9.57421875" style="8" customWidth="1"/>
    <col min="5" max="5" width="22.421875" style="8" customWidth="1"/>
    <col min="6" max="6" width="1.8515625" style="8" customWidth="1"/>
    <col min="7" max="7" width="4.7109375" style="13" customWidth="1"/>
    <col min="8" max="8" width="11.140625" style="151" customWidth="1"/>
    <col min="9" max="9" width="3.28125" style="8" customWidth="1"/>
    <col min="10" max="10" width="6.57421875" style="8" customWidth="1"/>
    <col min="11" max="16384" width="3.57421875" style="8" customWidth="1"/>
  </cols>
  <sheetData>
    <row r="1" spans="1:8" s="1" customFormat="1" ht="15">
      <c r="A1" s="39"/>
      <c r="B1" s="2" t="s">
        <v>13</v>
      </c>
      <c r="C1" s="40"/>
      <c r="D1" s="39"/>
      <c r="E1" s="39"/>
      <c r="F1" s="39"/>
      <c r="G1" s="150"/>
      <c r="H1" s="151"/>
    </row>
    <row r="2" spans="1:8" s="1" customFormat="1" ht="15" customHeight="1">
      <c r="A2" s="39"/>
      <c r="B2" s="2" t="s">
        <v>14</v>
      </c>
      <c r="C2" s="5"/>
      <c r="D2" s="2"/>
      <c r="F2" s="39"/>
      <c r="G2" s="4"/>
      <c r="H2" s="151"/>
    </row>
    <row r="3" spans="1:8" s="1" customFormat="1" ht="15" customHeight="1">
      <c r="A3" s="39"/>
      <c r="B3" s="2" t="s">
        <v>15</v>
      </c>
      <c r="C3" s="5"/>
      <c r="D3" s="2"/>
      <c r="F3" s="39"/>
      <c r="G3" s="4"/>
      <c r="H3" s="151"/>
    </row>
    <row r="4" spans="1:8" s="1" customFormat="1" ht="15" customHeight="1">
      <c r="A4" s="39"/>
      <c r="B4" s="2" t="s">
        <v>16</v>
      </c>
      <c r="C4" s="5"/>
      <c r="D4" s="2"/>
      <c r="F4" s="39"/>
      <c r="G4" s="4"/>
      <c r="H4" s="151"/>
    </row>
    <row r="5" spans="1:8" s="1" customFormat="1" ht="15" customHeight="1">
      <c r="A5" s="41"/>
      <c r="B5" s="2" t="s">
        <v>17</v>
      </c>
      <c r="C5" s="42"/>
      <c r="D5" s="41"/>
      <c r="E5" s="41"/>
      <c r="F5" s="41"/>
      <c r="G5" s="42"/>
      <c r="H5" s="151"/>
    </row>
    <row r="6" spans="1:6" ht="11.25" customHeight="1">
      <c r="A6" s="9"/>
      <c r="B6" s="9"/>
      <c r="C6" s="10"/>
      <c r="D6" s="9"/>
      <c r="E6" s="9"/>
      <c r="F6" s="9"/>
    </row>
    <row r="7" ht="10.5" customHeight="1"/>
    <row r="8" spans="1:7" ht="13.5" customHeight="1">
      <c r="A8" s="87" t="s">
        <v>18</v>
      </c>
      <c r="B8" s="2"/>
      <c r="C8" s="5"/>
      <c r="E8" s="1"/>
      <c r="G8" s="4"/>
    </row>
    <row r="9" spans="1:7" ht="13.5" customHeight="1">
      <c r="A9" s="87" t="s">
        <v>130</v>
      </c>
      <c r="B9" s="2"/>
      <c r="C9" s="88" t="s">
        <v>19</v>
      </c>
      <c r="D9" s="2"/>
      <c r="E9" s="113" t="s">
        <v>139</v>
      </c>
      <c r="G9" s="138"/>
    </row>
    <row r="10" spans="1:7" ht="13.5" customHeight="1">
      <c r="A10" s="1"/>
      <c r="C10" s="88" t="s">
        <v>20</v>
      </c>
      <c r="D10" s="1"/>
      <c r="E10" s="113" t="s">
        <v>21</v>
      </c>
      <c r="F10" s="43"/>
      <c r="G10" s="138"/>
    </row>
    <row r="11" spans="1:7" ht="13.5" customHeight="1">
      <c r="A11" s="2"/>
      <c r="B11" s="12"/>
      <c r="C11" s="88" t="s">
        <v>22</v>
      </c>
      <c r="D11" s="2"/>
      <c r="E11" s="113" t="s">
        <v>140</v>
      </c>
      <c r="F11" s="44"/>
      <c r="G11" s="138"/>
    </row>
    <row r="12" spans="1:8" ht="13.5" customHeight="1">
      <c r="A12" s="2"/>
      <c r="B12" s="12"/>
      <c r="C12" s="114" t="s">
        <v>131</v>
      </c>
      <c r="D12" s="2"/>
      <c r="E12" s="115" t="s">
        <v>127</v>
      </c>
      <c r="F12" s="43"/>
      <c r="G12" s="152"/>
      <c r="H12" s="153"/>
    </row>
    <row r="13" spans="1:7" ht="10.5" customHeight="1">
      <c r="A13" s="1"/>
      <c r="B13" s="12"/>
      <c r="C13" s="3"/>
      <c r="D13" s="1"/>
      <c r="E13" s="89"/>
      <c r="F13" s="45"/>
      <c r="G13" s="42"/>
    </row>
    <row r="14" spans="1:7" ht="13.5" customHeight="1">
      <c r="A14" s="1"/>
      <c r="C14" s="88" t="s">
        <v>9</v>
      </c>
      <c r="D14" s="1"/>
      <c r="E14" s="113" t="s">
        <v>9</v>
      </c>
      <c r="F14" s="46"/>
      <c r="G14" s="138"/>
    </row>
    <row r="15" spans="1:7" ht="10.5" customHeight="1">
      <c r="A15" s="1"/>
      <c r="B15" s="1"/>
      <c r="C15" s="3"/>
      <c r="D15" s="1"/>
      <c r="E15" s="113"/>
      <c r="F15" s="45"/>
      <c r="G15" s="42"/>
    </row>
    <row r="16" spans="1:8" ht="13.5" customHeight="1">
      <c r="A16" s="95"/>
      <c r="B16" s="1" t="s">
        <v>24</v>
      </c>
      <c r="C16" s="116">
        <v>224314</v>
      </c>
      <c r="D16" s="1"/>
      <c r="E16" s="116">
        <v>206187</v>
      </c>
      <c r="F16" s="49"/>
      <c r="G16" s="118"/>
      <c r="H16" s="151">
        <f>C16-E16</f>
        <v>18127</v>
      </c>
    </row>
    <row r="17" spans="1:7" ht="7.5" customHeight="1">
      <c r="A17" s="95"/>
      <c r="B17" s="1"/>
      <c r="C17" s="116"/>
      <c r="D17" s="1"/>
      <c r="E17" s="116"/>
      <c r="F17" s="49"/>
      <c r="G17" s="118"/>
    </row>
    <row r="18" spans="1:8" ht="13.5" customHeight="1">
      <c r="A18" s="95"/>
      <c r="B18" s="1" t="s">
        <v>25</v>
      </c>
      <c r="C18" s="116">
        <v>26234</v>
      </c>
      <c r="D18" s="1"/>
      <c r="E18" s="116">
        <v>27137</v>
      </c>
      <c r="F18" s="49"/>
      <c r="G18" s="118"/>
      <c r="H18" s="151">
        <f>C18-E18</f>
        <v>-903</v>
      </c>
    </row>
    <row r="19" spans="1:7" ht="7.5" customHeight="1">
      <c r="A19" s="95"/>
      <c r="B19" s="1"/>
      <c r="C19" s="116"/>
      <c r="D19" s="1"/>
      <c r="E19" s="116"/>
      <c r="F19" s="49"/>
      <c r="G19" s="118"/>
    </row>
    <row r="20" spans="1:7" ht="13.5" customHeight="1">
      <c r="A20" s="95"/>
      <c r="B20" s="1" t="s">
        <v>26</v>
      </c>
      <c r="C20" s="116"/>
      <c r="D20" s="1"/>
      <c r="E20" s="116"/>
      <c r="F20" s="49"/>
      <c r="G20" s="118"/>
    </row>
    <row r="21" spans="1:10" ht="13.5" customHeight="1">
      <c r="A21" s="95"/>
      <c r="B21" s="1" t="s">
        <v>39</v>
      </c>
      <c r="C21" s="116">
        <v>2164</v>
      </c>
      <c r="D21" s="1"/>
      <c r="E21" s="116">
        <v>2405</v>
      </c>
      <c r="F21" s="50"/>
      <c r="G21" s="118"/>
      <c r="H21" s="151">
        <f>C21-E21</f>
        <v>-241</v>
      </c>
      <c r="I21" s="12"/>
      <c r="J21" s="12"/>
    </row>
    <row r="22" spans="1:10" ht="7.5" customHeight="1">
      <c r="A22" s="1"/>
      <c r="B22" s="1"/>
      <c r="C22" s="3"/>
      <c r="D22" s="1"/>
      <c r="E22" s="3"/>
      <c r="G22" s="118"/>
      <c r="I22" s="12"/>
      <c r="J22" s="12"/>
    </row>
    <row r="23" spans="1:10" ht="13.5" customHeight="1">
      <c r="A23" s="95"/>
      <c r="B23" s="1" t="s">
        <v>40</v>
      </c>
      <c r="C23" s="116">
        <v>138996</v>
      </c>
      <c r="D23" s="1"/>
      <c r="E23" s="116">
        <v>143419</v>
      </c>
      <c r="F23" s="50"/>
      <c r="G23" s="118"/>
      <c r="H23" s="151">
        <f>C23-E23</f>
        <v>-4423</v>
      </c>
      <c r="I23" s="12"/>
      <c r="J23" s="12"/>
    </row>
    <row r="24" spans="1:10" ht="7.5" customHeight="1">
      <c r="A24" s="1"/>
      <c r="B24" s="1"/>
      <c r="C24" s="3"/>
      <c r="D24" s="1"/>
      <c r="E24" s="3"/>
      <c r="G24" s="118"/>
      <c r="I24" s="12"/>
      <c r="J24" s="12"/>
    </row>
    <row r="25" spans="1:10" ht="13.5" customHeight="1" hidden="1">
      <c r="A25" s="95"/>
      <c r="B25" s="1" t="s">
        <v>27</v>
      </c>
      <c r="C25" s="143">
        <v>0</v>
      </c>
      <c r="D25" s="144"/>
      <c r="E25" s="143">
        <v>0</v>
      </c>
      <c r="F25" s="49"/>
      <c r="G25" s="118"/>
      <c r="I25" s="12"/>
      <c r="J25" s="12"/>
    </row>
    <row r="26" spans="1:10" ht="7.5" customHeight="1" hidden="1">
      <c r="A26" s="95"/>
      <c r="B26" s="1"/>
      <c r="C26" s="143"/>
      <c r="D26" s="144"/>
      <c r="E26" s="143"/>
      <c r="F26" s="49"/>
      <c r="G26" s="118"/>
      <c r="I26" s="12"/>
      <c r="J26" s="12"/>
    </row>
    <row r="27" spans="1:10" ht="13.5" customHeight="1" hidden="1">
      <c r="A27" s="95"/>
      <c r="B27" s="1" t="s">
        <v>53</v>
      </c>
      <c r="C27" s="143">
        <v>0</v>
      </c>
      <c r="D27" s="144"/>
      <c r="E27" s="143">
        <v>0</v>
      </c>
      <c r="F27" s="49"/>
      <c r="G27" s="118"/>
      <c r="I27" s="12"/>
      <c r="J27" s="12"/>
    </row>
    <row r="28" spans="1:10" ht="7.5" customHeight="1" hidden="1">
      <c r="A28" s="95"/>
      <c r="B28" s="1"/>
      <c r="C28" s="143"/>
      <c r="D28" s="144"/>
      <c r="E28" s="143"/>
      <c r="F28" s="49"/>
      <c r="G28" s="118"/>
      <c r="I28" s="12"/>
      <c r="J28" s="12"/>
    </row>
    <row r="29" spans="1:10" ht="13.5" customHeight="1" hidden="1">
      <c r="A29" s="95"/>
      <c r="B29" s="1" t="s">
        <v>28</v>
      </c>
      <c r="C29" s="143">
        <v>0</v>
      </c>
      <c r="D29" s="144"/>
      <c r="E29" s="143">
        <v>0</v>
      </c>
      <c r="F29" s="49"/>
      <c r="G29" s="118"/>
      <c r="I29" s="12"/>
      <c r="J29" s="12"/>
    </row>
    <row r="30" spans="1:10" ht="7.5" customHeight="1" hidden="1">
      <c r="A30" s="95"/>
      <c r="B30" s="1"/>
      <c r="C30" s="116"/>
      <c r="D30" s="1"/>
      <c r="E30" s="116"/>
      <c r="F30" s="50"/>
      <c r="G30" s="118"/>
      <c r="I30" s="12"/>
      <c r="J30" s="12"/>
    </row>
    <row r="31" spans="1:10" ht="13.5" customHeight="1">
      <c r="A31" s="95"/>
      <c r="B31" s="1" t="s">
        <v>110</v>
      </c>
      <c r="C31" s="116">
        <v>867</v>
      </c>
      <c r="D31" s="134"/>
      <c r="E31" s="116">
        <v>2572</v>
      </c>
      <c r="F31" s="50"/>
      <c r="G31" s="118"/>
      <c r="H31" s="151">
        <f>C31-E31</f>
        <v>-1705</v>
      </c>
      <c r="I31" s="12"/>
      <c r="J31" s="12"/>
    </row>
    <row r="32" spans="1:10" ht="7.5" customHeight="1">
      <c r="A32" s="95"/>
      <c r="B32" s="1"/>
      <c r="C32" s="116"/>
      <c r="D32" s="1"/>
      <c r="E32" s="116"/>
      <c r="F32" s="50"/>
      <c r="G32" s="118"/>
      <c r="I32" s="12"/>
      <c r="J32" s="12"/>
    </row>
    <row r="33" spans="1:10" ht="13.5" customHeight="1">
      <c r="A33" s="95"/>
      <c r="B33" s="1" t="s">
        <v>29</v>
      </c>
      <c r="C33" s="116"/>
      <c r="D33" s="117"/>
      <c r="E33" s="116"/>
      <c r="F33" s="50"/>
      <c r="G33" s="118"/>
      <c r="I33" s="12"/>
      <c r="J33" s="12"/>
    </row>
    <row r="34" spans="1:10" ht="13.5" customHeight="1">
      <c r="A34" s="95"/>
      <c r="B34" s="1" t="s">
        <v>30</v>
      </c>
      <c r="C34" s="116">
        <v>59736</v>
      </c>
      <c r="D34" s="1"/>
      <c r="E34" s="116">
        <v>66320</v>
      </c>
      <c r="F34" s="50"/>
      <c r="G34" s="118"/>
      <c r="H34" s="151">
        <f>C34-E34</f>
        <v>-6584</v>
      </c>
      <c r="I34" s="12"/>
      <c r="J34" s="12"/>
    </row>
    <row r="35" spans="1:10" ht="13.5" customHeight="1">
      <c r="A35" s="95"/>
      <c r="B35" s="1" t="s">
        <v>59</v>
      </c>
      <c r="C35" s="116">
        <f>21172+3588+2656+3995</f>
        <v>31411</v>
      </c>
      <c r="D35" s="1"/>
      <c r="E35" s="116">
        <v>35357</v>
      </c>
      <c r="F35" s="50"/>
      <c r="G35" s="118"/>
      <c r="H35" s="151">
        <f>C35-E35</f>
        <v>-3946</v>
      </c>
      <c r="I35" s="12"/>
      <c r="J35" s="75"/>
    </row>
    <row r="36" spans="1:8" ht="13.5" customHeight="1">
      <c r="A36" s="95"/>
      <c r="B36" s="1" t="s">
        <v>31</v>
      </c>
      <c r="C36" s="118">
        <v>1482</v>
      </c>
      <c r="D36" s="41"/>
      <c r="E36" s="118">
        <v>3804</v>
      </c>
      <c r="F36" s="50"/>
      <c r="G36" s="118"/>
      <c r="H36" s="151">
        <f>C36-E36</f>
        <v>-2322</v>
      </c>
    </row>
    <row r="37" spans="1:8" ht="13.5" customHeight="1">
      <c r="A37" s="95"/>
      <c r="B37" s="1" t="s">
        <v>60</v>
      </c>
      <c r="C37" s="118">
        <f>46903+5352</f>
        <v>52255</v>
      </c>
      <c r="D37" s="1"/>
      <c r="E37" s="118">
        <v>49536</v>
      </c>
      <c r="F37" s="50"/>
      <c r="G37" s="118"/>
      <c r="H37" s="151">
        <f>C37-E37</f>
        <v>2719</v>
      </c>
    </row>
    <row r="38" spans="1:7" ht="7.5" customHeight="1">
      <c r="A38" s="95"/>
      <c r="B38" s="1"/>
      <c r="C38" s="119"/>
      <c r="D38" s="1"/>
      <c r="E38" s="119"/>
      <c r="F38" s="50"/>
      <c r="G38" s="118"/>
    </row>
    <row r="39" spans="1:7" ht="13.5" customHeight="1">
      <c r="A39" s="95"/>
      <c r="B39" s="1"/>
      <c r="C39" s="120">
        <f>SUM(C34:C37)</f>
        <v>144884</v>
      </c>
      <c r="D39" s="1"/>
      <c r="E39" s="120">
        <f>SUM(E34:E37)</f>
        <v>155017</v>
      </c>
      <c r="F39" s="50"/>
      <c r="G39" s="118"/>
    </row>
    <row r="40" spans="1:7" ht="7.5" customHeight="1">
      <c r="A40" s="95"/>
      <c r="B40" s="1"/>
      <c r="C40" s="116"/>
      <c r="D40" s="1"/>
      <c r="E40" s="116"/>
      <c r="F40" s="50"/>
      <c r="G40" s="118"/>
    </row>
    <row r="41" spans="1:7" ht="13.5" customHeight="1">
      <c r="A41" s="95"/>
      <c r="B41" s="1" t="s">
        <v>54</v>
      </c>
      <c r="C41" s="116"/>
      <c r="D41" s="1"/>
      <c r="E41" s="116"/>
      <c r="F41" s="50"/>
      <c r="G41" s="118"/>
    </row>
    <row r="42" spans="1:10" ht="13.5" customHeight="1">
      <c r="A42" s="95"/>
      <c r="B42" s="1" t="s">
        <v>61</v>
      </c>
      <c r="C42" s="116">
        <f>52634+1869+468+9975</f>
        <v>64946</v>
      </c>
      <c r="D42" s="1"/>
      <c r="E42" s="116">
        <v>64251</v>
      </c>
      <c r="F42" s="50"/>
      <c r="G42" s="118"/>
      <c r="H42" s="151">
        <f>C42-E42</f>
        <v>695</v>
      </c>
      <c r="J42" s="51"/>
    </row>
    <row r="43" spans="1:8" ht="13.5" customHeight="1">
      <c r="A43" s="95"/>
      <c r="B43" s="1" t="s">
        <v>62</v>
      </c>
      <c r="C43" s="99">
        <v>0</v>
      </c>
      <c r="D43" s="1"/>
      <c r="E43" s="116">
        <v>9376</v>
      </c>
      <c r="F43" s="50"/>
      <c r="G43" s="118"/>
      <c r="H43" s="151">
        <f>C43-E43</f>
        <v>-9376</v>
      </c>
    </row>
    <row r="44" spans="1:8" ht="13.5" customHeight="1">
      <c r="A44" s="95"/>
      <c r="B44" s="95" t="s">
        <v>116</v>
      </c>
      <c r="C44" s="121">
        <f>1782+32636</f>
        <v>34418</v>
      </c>
      <c r="D44" s="95"/>
      <c r="E44" s="121">
        <v>33304</v>
      </c>
      <c r="F44" s="50"/>
      <c r="G44" s="118"/>
      <c r="H44" s="151">
        <f>C44-E44</f>
        <v>1114</v>
      </c>
    </row>
    <row r="45" spans="1:7" ht="13.5" customHeight="1">
      <c r="A45" s="95"/>
      <c r="B45" s="1" t="s">
        <v>32</v>
      </c>
      <c r="C45" s="116">
        <v>1021</v>
      </c>
      <c r="D45" s="41"/>
      <c r="E45" s="99">
        <v>0</v>
      </c>
      <c r="F45" s="50"/>
      <c r="G45" s="118"/>
    </row>
    <row r="46" spans="1:7" ht="7.5" customHeight="1">
      <c r="A46" s="95"/>
      <c r="B46" s="1"/>
      <c r="C46" s="119"/>
      <c r="D46" s="41"/>
      <c r="E46" s="119"/>
      <c r="F46" s="50"/>
      <c r="G46" s="118"/>
    </row>
    <row r="47" spans="1:7" ht="13.5" customHeight="1">
      <c r="A47" s="95"/>
      <c r="B47" s="1"/>
      <c r="C47" s="120">
        <f>SUM(C42:C45)</f>
        <v>100385</v>
      </c>
      <c r="D47" s="1"/>
      <c r="E47" s="120">
        <f>SUM(E42:E45)</f>
        <v>106931</v>
      </c>
      <c r="F47" s="50"/>
      <c r="G47" s="118"/>
    </row>
    <row r="48" spans="1:7" ht="7.5" customHeight="1">
      <c r="A48" s="95"/>
      <c r="B48" s="1"/>
      <c r="C48" s="122"/>
      <c r="D48" s="1"/>
      <c r="E48" s="122"/>
      <c r="F48" s="50"/>
      <c r="G48" s="118"/>
    </row>
    <row r="49" spans="1:7" ht="7.5" customHeight="1">
      <c r="A49" s="95"/>
      <c r="B49" s="1"/>
      <c r="C49" s="116"/>
      <c r="D49" s="1"/>
      <c r="E49" s="116"/>
      <c r="F49" s="50"/>
      <c r="G49" s="118"/>
    </row>
    <row r="50" spans="1:7" ht="13.5" customHeight="1">
      <c r="A50" s="95"/>
      <c r="B50" s="1" t="s">
        <v>38</v>
      </c>
      <c r="C50" s="124">
        <f>+C39-C47</f>
        <v>44499</v>
      </c>
      <c r="D50" s="1"/>
      <c r="E50" s="124">
        <f>+E39-E47</f>
        <v>48086</v>
      </c>
      <c r="F50" s="50"/>
      <c r="G50" s="118"/>
    </row>
    <row r="51" spans="1:7" ht="7.5" customHeight="1">
      <c r="A51" s="95"/>
      <c r="B51" s="1"/>
      <c r="C51" s="116"/>
      <c r="D51" s="1"/>
      <c r="E51" s="116"/>
      <c r="F51" s="50"/>
      <c r="G51" s="118"/>
    </row>
    <row r="52" spans="1:7" ht="13.5" customHeight="1" thickBot="1">
      <c r="A52" s="95"/>
      <c r="B52" s="1"/>
      <c r="C52" s="125">
        <f>SUM(C16:C31)+C50</f>
        <v>437074</v>
      </c>
      <c r="D52" s="126"/>
      <c r="E52" s="125">
        <f>SUM(E16:E31)+E50</f>
        <v>429806</v>
      </c>
      <c r="F52" s="50"/>
      <c r="G52" s="118"/>
    </row>
    <row r="53" spans="1:7" ht="7.5" customHeight="1" thickTop="1">
      <c r="A53" s="95"/>
      <c r="B53" s="1"/>
      <c r="C53" s="116"/>
      <c r="D53" s="1"/>
      <c r="E53" s="116"/>
      <c r="F53" s="50"/>
      <c r="G53" s="118"/>
    </row>
    <row r="54" spans="1:7" ht="7.5" customHeight="1">
      <c r="A54" s="7"/>
      <c r="B54" s="2"/>
      <c r="C54" s="127"/>
      <c r="D54" s="2"/>
      <c r="E54" s="127"/>
      <c r="F54" s="50"/>
      <c r="G54" s="118"/>
    </row>
    <row r="55" spans="1:7" ht="13.5" customHeight="1">
      <c r="A55" s="95"/>
      <c r="B55" s="1" t="s">
        <v>36</v>
      </c>
      <c r="C55" s="116">
        <v>200000</v>
      </c>
      <c r="D55" s="1"/>
      <c r="E55" s="116">
        <v>200000</v>
      </c>
      <c r="F55" s="50"/>
      <c r="G55" s="118"/>
    </row>
    <row r="56" spans="1:7" ht="7.5" customHeight="1">
      <c r="A56" s="95"/>
      <c r="B56" s="1"/>
      <c r="C56" s="116"/>
      <c r="D56" s="1"/>
      <c r="E56" s="116"/>
      <c r="F56" s="50"/>
      <c r="G56" s="118"/>
    </row>
    <row r="57" spans="1:7" ht="13.5" customHeight="1">
      <c r="A57" s="95"/>
      <c r="B57" s="95" t="s">
        <v>33</v>
      </c>
      <c r="C57" s="8"/>
      <c r="D57" s="95"/>
      <c r="F57" s="50"/>
      <c r="G57" s="118"/>
    </row>
    <row r="58" spans="1:8" ht="13.5" customHeight="1">
      <c r="A58" s="95"/>
      <c r="B58" s="1" t="s">
        <v>109</v>
      </c>
      <c r="C58" s="141">
        <v>59680</v>
      </c>
      <c r="D58" s="95"/>
      <c r="E58" s="141">
        <v>59680</v>
      </c>
      <c r="F58" s="50"/>
      <c r="G58" s="118"/>
      <c r="H58" s="151">
        <f>C58-E58</f>
        <v>0</v>
      </c>
    </row>
    <row r="59" spans="1:8" ht="13.5" customHeight="1">
      <c r="A59" s="95"/>
      <c r="B59" s="3" t="s">
        <v>117</v>
      </c>
      <c r="C59" s="141">
        <v>23396</v>
      </c>
      <c r="D59" s="95"/>
      <c r="E59" s="141">
        <v>24492</v>
      </c>
      <c r="F59" s="50"/>
      <c r="G59" s="118"/>
      <c r="H59" s="151">
        <f>C59-E59</f>
        <v>-1096</v>
      </c>
    </row>
    <row r="60" spans="1:8" ht="13.5" customHeight="1">
      <c r="A60" s="95"/>
      <c r="B60" s="3" t="s">
        <v>115</v>
      </c>
      <c r="C60" s="146">
        <v>-35542</v>
      </c>
      <c r="D60" s="95"/>
      <c r="E60" s="146">
        <v>-31779</v>
      </c>
      <c r="F60" s="50"/>
      <c r="G60" s="118"/>
      <c r="H60" s="151">
        <f>C60-E60</f>
        <v>-3763</v>
      </c>
    </row>
    <row r="61" spans="1:8" ht="13.5" customHeight="1">
      <c r="A61" s="95"/>
      <c r="B61" s="3" t="s">
        <v>118</v>
      </c>
      <c r="C61" s="128">
        <f>E61+'Inc Stat '!I42</f>
        <v>129493</v>
      </c>
      <c r="D61" s="142"/>
      <c r="E61" s="128">
        <v>106701</v>
      </c>
      <c r="F61" s="50"/>
      <c r="G61" s="118"/>
      <c r="H61" s="151">
        <f>C61-E61</f>
        <v>22792</v>
      </c>
    </row>
    <row r="62" spans="1:7" ht="7.5" customHeight="1">
      <c r="A62" s="95"/>
      <c r="B62" s="95"/>
      <c r="C62" s="121"/>
      <c r="D62" s="95"/>
      <c r="E62" s="121"/>
      <c r="F62" s="50"/>
      <c r="G62" s="118"/>
    </row>
    <row r="63" spans="1:7" ht="13.5" customHeight="1">
      <c r="A63" s="95"/>
      <c r="B63" s="1" t="s">
        <v>37</v>
      </c>
      <c r="C63" s="129">
        <f>SUM(C55:C61)</f>
        <v>377027</v>
      </c>
      <c r="D63" s="1"/>
      <c r="E63" s="129">
        <f>SUM(E55:E61)</f>
        <v>359094</v>
      </c>
      <c r="F63" s="50"/>
      <c r="G63" s="118"/>
    </row>
    <row r="64" spans="1:7" ht="7.5" customHeight="1">
      <c r="A64" s="95"/>
      <c r="B64" s="1"/>
      <c r="C64" s="129"/>
      <c r="D64" s="1"/>
      <c r="E64" s="129"/>
      <c r="F64" s="50"/>
      <c r="G64" s="118"/>
    </row>
    <row r="65" spans="1:7" ht="13.5" customHeight="1">
      <c r="A65" s="95"/>
      <c r="B65" s="1" t="s">
        <v>34</v>
      </c>
      <c r="C65" s="143">
        <v>0</v>
      </c>
      <c r="D65" s="1"/>
      <c r="E65" s="143">
        <v>0</v>
      </c>
      <c r="F65" s="50"/>
      <c r="G65" s="118"/>
    </row>
    <row r="66" spans="1:7" ht="7.5" customHeight="1">
      <c r="A66" s="95"/>
      <c r="B66" s="1"/>
      <c r="C66" s="116"/>
      <c r="D66" s="1"/>
      <c r="E66" s="116"/>
      <c r="F66" s="50"/>
      <c r="G66" s="118"/>
    </row>
    <row r="67" spans="1:7" ht="13.5" customHeight="1">
      <c r="A67" s="95"/>
      <c r="B67" s="1" t="s">
        <v>55</v>
      </c>
      <c r="C67" s="116"/>
      <c r="D67" s="1"/>
      <c r="E67" s="116"/>
      <c r="F67" s="50"/>
      <c r="G67" s="118"/>
    </row>
    <row r="68" spans="1:8" ht="13.5" customHeight="1">
      <c r="A68" s="95"/>
      <c r="B68" s="1" t="s">
        <v>56</v>
      </c>
      <c r="C68" s="118">
        <v>54493</v>
      </c>
      <c r="D68" s="1"/>
      <c r="E68" s="118">
        <v>69152</v>
      </c>
      <c r="F68" s="50"/>
      <c r="G68" s="118"/>
      <c r="H68" s="151">
        <f>C68-E68</f>
        <v>-14659</v>
      </c>
    </row>
    <row r="69" spans="1:8" ht="13.5" customHeight="1">
      <c r="A69" s="95"/>
      <c r="B69" s="1" t="s">
        <v>150</v>
      </c>
      <c r="C69" s="116">
        <v>2118</v>
      </c>
      <c r="D69" s="1"/>
      <c r="E69" s="143">
        <v>0</v>
      </c>
      <c r="F69" s="50"/>
      <c r="G69" s="118"/>
      <c r="H69" s="151">
        <f>C69-E69</f>
        <v>2118</v>
      </c>
    </row>
    <row r="70" spans="1:8" ht="13.5" customHeight="1">
      <c r="A70" s="95"/>
      <c r="B70" s="1" t="s">
        <v>57</v>
      </c>
      <c r="C70" s="116">
        <v>3436</v>
      </c>
      <c r="D70" s="1"/>
      <c r="E70" s="116">
        <v>1560</v>
      </c>
      <c r="F70" s="50"/>
      <c r="G70" s="118"/>
      <c r="H70" s="151">
        <f>C70-E70</f>
        <v>1876</v>
      </c>
    </row>
    <row r="71" spans="1:7" ht="7.5" customHeight="1">
      <c r="A71" s="1"/>
      <c r="B71" s="1"/>
      <c r="C71" s="124"/>
      <c r="D71" s="1"/>
      <c r="E71" s="124"/>
      <c r="F71" s="50"/>
      <c r="G71" s="118"/>
    </row>
    <row r="72" spans="1:7" ht="7.5" customHeight="1">
      <c r="A72" s="95"/>
      <c r="B72" s="1"/>
      <c r="C72" s="116"/>
      <c r="D72" s="1"/>
      <c r="E72" s="116"/>
      <c r="F72" s="50"/>
      <c r="G72" s="118"/>
    </row>
    <row r="73" spans="1:7" ht="13.5" customHeight="1" thickBot="1">
      <c r="A73" s="95"/>
      <c r="B73" s="1"/>
      <c r="C73" s="125">
        <f>+C63+SUM(C68:C70)</f>
        <v>437074</v>
      </c>
      <c r="D73" s="1"/>
      <c r="E73" s="125">
        <f>+E63+SUM(E68:E70)</f>
        <v>429806</v>
      </c>
      <c r="F73" s="50"/>
      <c r="G73" s="118"/>
    </row>
    <row r="74" spans="1:7" ht="11.25" customHeight="1" thickTop="1">
      <c r="A74" s="95"/>
      <c r="B74" s="1"/>
      <c r="C74" s="122"/>
      <c r="D74" s="1"/>
      <c r="E74" s="122"/>
      <c r="F74" s="50"/>
      <c r="G74" s="122"/>
    </row>
    <row r="75" spans="1:7" ht="13.5" customHeight="1">
      <c r="A75" s="95"/>
      <c r="B75" s="1" t="s">
        <v>35</v>
      </c>
      <c r="C75" s="130">
        <f>(C63-C21)/C76</f>
        <v>2.0103342128408093</v>
      </c>
      <c r="D75" s="1"/>
      <c r="E75" s="130">
        <f>(E63-E21)/E76</f>
        <v>1.8992923360365492</v>
      </c>
      <c r="F75" s="50"/>
      <c r="G75" s="163"/>
    </row>
    <row r="76" spans="1:7" ht="13.5" customHeight="1">
      <c r="A76" s="95"/>
      <c r="B76" s="145" t="s">
        <v>119</v>
      </c>
      <c r="C76" s="122">
        <f>ROUND(200000-13532.3,0)</f>
        <v>186468</v>
      </c>
      <c r="D76" s="1"/>
      <c r="E76" s="122">
        <f>ROUND(200000-12198.8,0)</f>
        <v>187801</v>
      </c>
      <c r="F76" s="50"/>
      <c r="G76" s="122"/>
    </row>
    <row r="77" spans="1:7" ht="11.25" customHeight="1">
      <c r="A77" s="95"/>
      <c r="B77" s="145"/>
      <c r="C77" s="122"/>
      <c r="D77" s="1"/>
      <c r="E77" s="123"/>
      <c r="F77" s="50"/>
      <c r="G77" s="122"/>
    </row>
    <row r="78" spans="1:7" ht="13.5" customHeight="1">
      <c r="A78" s="95"/>
      <c r="B78" s="101" t="s">
        <v>159</v>
      </c>
      <c r="C78" s="122"/>
      <c r="D78" s="1"/>
      <c r="E78" s="123"/>
      <c r="F78" s="50"/>
      <c r="G78" s="122"/>
    </row>
    <row r="79" spans="1:7" ht="13.5" customHeight="1">
      <c r="A79" s="95"/>
      <c r="B79" s="1" t="s">
        <v>164</v>
      </c>
      <c r="C79" s="116"/>
      <c r="D79" s="1"/>
      <c r="E79" s="117"/>
      <c r="F79" s="50"/>
      <c r="G79" s="118"/>
    </row>
    <row r="80" spans="1:7" ht="15.75" customHeight="1">
      <c r="A80" s="47"/>
      <c r="C80" s="154"/>
      <c r="D80" s="14"/>
      <c r="E80" s="184"/>
      <c r="F80" s="52"/>
      <c r="G80" s="154"/>
    </row>
    <row r="81" ht="17.25" customHeight="1">
      <c r="A81" s="47"/>
    </row>
    <row r="82" spans="1:8" s="54" customFormat="1" ht="15.75">
      <c r="A82" s="53"/>
      <c r="C82" s="55"/>
      <c r="E82" s="56"/>
      <c r="F82" s="57"/>
      <c r="G82" s="155"/>
      <c r="H82" s="151"/>
    </row>
    <row r="83" spans="1:8" s="54" customFormat="1" ht="15.75">
      <c r="A83" s="53"/>
      <c r="C83" s="55"/>
      <c r="E83" s="58"/>
      <c r="F83" s="57"/>
      <c r="G83" s="155"/>
      <c r="H83" s="151"/>
    </row>
    <row r="84" spans="1:8" s="54" customFormat="1" ht="15.75">
      <c r="A84" s="53"/>
      <c r="C84" s="55"/>
      <c r="E84" s="58"/>
      <c r="F84" s="57"/>
      <c r="G84" s="155"/>
      <c r="H84" s="151"/>
    </row>
    <row r="85" spans="1:8" s="54" customFormat="1" ht="15.75">
      <c r="A85" s="53"/>
      <c r="B85" s="59"/>
      <c r="C85" s="60"/>
      <c r="D85" s="59"/>
      <c r="E85" s="58"/>
      <c r="F85" s="57"/>
      <c r="G85" s="156"/>
      <c r="H85" s="151"/>
    </row>
    <row r="86" spans="1:8" s="54" customFormat="1" ht="15.75">
      <c r="A86" s="53"/>
      <c r="C86" s="55"/>
      <c r="E86" s="61"/>
      <c r="F86" s="62"/>
      <c r="G86" s="155"/>
      <c r="H86" s="151"/>
    </row>
    <row r="87" spans="1:8" s="54" customFormat="1" ht="15.75">
      <c r="A87" s="53"/>
      <c r="C87" s="55"/>
      <c r="E87" s="61"/>
      <c r="F87" s="62"/>
      <c r="G87" s="155"/>
      <c r="H87" s="151"/>
    </row>
    <row r="88" spans="1:8" s="54" customFormat="1" ht="15.75">
      <c r="A88" s="53"/>
      <c r="C88" s="55"/>
      <c r="E88" s="61"/>
      <c r="F88" s="62"/>
      <c r="G88" s="155"/>
      <c r="H88" s="151"/>
    </row>
    <row r="89" spans="1:8" s="54" customFormat="1" ht="15.75">
      <c r="A89" s="53"/>
      <c r="C89" s="55"/>
      <c r="E89" s="61"/>
      <c r="F89" s="62"/>
      <c r="G89" s="155"/>
      <c r="H89" s="151"/>
    </row>
    <row r="90" spans="1:8" s="54" customFormat="1" ht="15.75">
      <c r="A90" s="53"/>
      <c r="C90" s="55"/>
      <c r="E90" s="61"/>
      <c r="F90" s="62"/>
      <c r="G90" s="155"/>
      <c r="H90" s="151"/>
    </row>
    <row r="91" spans="1:8" s="54" customFormat="1" ht="15.75">
      <c r="A91" s="53"/>
      <c r="C91" s="55"/>
      <c r="E91" s="61"/>
      <c r="F91" s="62"/>
      <c r="G91" s="155"/>
      <c r="H91" s="151"/>
    </row>
    <row r="92" spans="1:8" s="54" customFormat="1" ht="15.75">
      <c r="A92" s="53"/>
      <c r="C92" s="55"/>
      <c r="E92" s="56"/>
      <c r="F92" s="62"/>
      <c r="G92" s="155"/>
      <c r="H92" s="151"/>
    </row>
    <row r="93" spans="1:8" s="54" customFormat="1" ht="15.75">
      <c r="A93" s="53"/>
      <c r="C93" s="55"/>
      <c r="E93" s="56"/>
      <c r="F93" s="62"/>
      <c r="G93" s="155"/>
      <c r="H93" s="151"/>
    </row>
    <row r="94" spans="1:8" s="54" customFormat="1" ht="15.75">
      <c r="A94" s="53"/>
      <c r="C94" s="55"/>
      <c r="E94" s="56"/>
      <c r="F94" s="62"/>
      <c r="G94" s="155"/>
      <c r="H94" s="151"/>
    </row>
    <row r="95" spans="1:8" s="54" customFormat="1" ht="15.75">
      <c r="A95" s="53"/>
      <c r="C95" s="55"/>
      <c r="E95" s="56"/>
      <c r="F95" s="62"/>
      <c r="G95" s="155"/>
      <c r="H95" s="151"/>
    </row>
    <row r="96" spans="1:8" s="54" customFormat="1" ht="15.75">
      <c r="A96" s="53"/>
      <c r="C96" s="55"/>
      <c r="E96" s="56"/>
      <c r="F96" s="62"/>
      <c r="G96" s="155"/>
      <c r="H96" s="151"/>
    </row>
    <row r="97" spans="1:8" s="54" customFormat="1" ht="15.75">
      <c r="A97" s="53"/>
      <c r="C97" s="55"/>
      <c r="E97" s="56"/>
      <c r="F97" s="62"/>
      <c r="G97" s="155"/>
      <c r="H97" s="151"/>
    </row>
    <row r="98" spans="1:8" s="54" customFormat="1" ht="15.75">
      <c r="A98" s="53"/>
      <c r="C98" s="55"/>
      <c r="E98" s="56"/>
      <c r="F98" s="62"/>
      <c r="G98" s="155"/>
      <c r="H98" s="151"/>
    </row>
    <row r="99" spans="1:8" s="54" customFormat="1" ht="15.75">
      <c r="A99" s="53"/>
      <c r="C99" s="55"/>
      <c r="E99" s="56"/>
      <c r="F99" s="62"/>
      <c r="G99" s="155"/>
      <c r="H99" s="151"/>
    </row>
    <row r="100" spans="1:8" s="54" customFormat="1" ht="15.75">
      <c r="A100" s="53"/>
      <c r="C100" s="55"/>
      <c r="E100" s="56"/>
      <c r="F100" s="62"/>
      <c r="G100" s="155"/>
      <c r="H100" s="151"/>
    </row>
    <row r="101" spans="1:8" s="54" customFormat="1" ht="15.75">
      <c r="A101" s="53"/>
      <c r="C101" s="55"/>
      <c r="E101" s="56"/>
      <c r="F101" s="62"/>
      <c r="G101" s="155"/>
      <c r="H101" s="151"/>
    </row>
    <row r="102" spans="1:8" s="54" customFormat="1" ht="15.75">
      <c r="A102" s="53"/>
      <c r="C102" s="55"/>
      <c r="E102" s="56"/>
      <c r="F102" s="62"/>
      <c r="G102" s="155"/>
      <c r="H102" s="151"/>
    </row>
    <row r="103" spans="1:8" s="54" customFormat="1" ht="15.75">
      <c r="A103" s="53"/>
      <c r="C103" s="55"/>
      <c r="E103" s="56"/>
      <c r="F103" s="62"/>
      <c r="G103" s="155"/>
      <c r="H103" s="151"/>
    </row>
    <row r="104" spans="1:8" s="54" customFormat="1" ht="15.75">
      <c r="A104" s="53"/>
      <c r="C104" s="55"/>
      <c r="E104" s="56"/>
      <c r="F104" s="62"/>
      <c r="G104" s="155"/>
      <c r="H104" s="151"/>
    </row>
    <row r="105" spans="1:8" s="54" customFormat="1" ht="15.75">
      <c r="A105" s="53"/>
      <c r="C105" s="55"/>
      <c r="E105" s="56"/>
      <c r="F105" s="62"/>
      <c r="G105" s="155"/>
      <c r="H105" s="151"/>
    </row>
    <row r="106" spans="1:8" s="54" customFormat="1" ht="15.75">
      <c r="A106" s="53"/>
      <c r="C106" s="55"/>
      <c r="E106" s="56"/>
      <c r="F106" s="62"/>
      <c r="G106" s="155"/>
      <c r="H106" s="151"/>
    </row>
    <row r="107" spans="1:6" ht="15">
      <c r="A107" s="47"/>
      <c r="E107" s="48"/>
      <c r="F107" s="51"/>
    </row>
    <row r="108" spans="1:6" ht="15">
      <c r="A108" s="47"/>
      <c r="E108" s="48"/>
      <c r="F108" s="51"/>
    </row>
    <row r="109" spans="1:6" ht="15">
      <c r="A109" s="47"/>
      <c r="E109" s="48"/>
      <c r="F109" s="51"/>
    </row>
    <row r="110" spans="1:6" ht="15">
      <c r="A110" s="47"/>
      <c r="E110" s="48"/>
      <c r="F110" s="51"/>
    </row>
    <row r="111" spans="1:6" ht="15">
      <c r="A111" s="47"/>
      <c r="E111" s="48"/>
      <c r="F111" s="51"/>
    </row>
    <row r="112" spans="1:6" ht="15">
      <c r="A112" s="47"/>
      <c r="E112" s="48"/>
      <c r="F112" s="51"/>
    </row>
    <row r="113" spans="1:6" ht="15">
      <c r="A113" s="47"/>
      <c r="E113" s="48"/>
      <c r="F113" s="51"/>
    </row>
    <row r="114" spans="1:6" ht="15">
      <c r="A114" s="47"/>
      <c r="E114" s="48"/>
      <c r="F114" s="51"/>
    </row>
    <row r="115" spans="1:6" ht="15">
      <c r="A115" s="47"/>
      <c r="E115" s="48"/>
      <c r="F115" s="51"/>
    </row>
    <row r="116" spans="1:6" ht="15">
      <c r="A116" s="47"/>
      <c r="E116" s="51"/>
      <c r="F116" s="51"/>
    </row>
    <row r="117" spans="1:6" ht="15">
      <c r="A117" s="47"/>
      <c r="E117" s="51"/>
      <c r="F117" s="51"/>
    </row>
    <row r="118" spans="1:6" ht="15">
      <c r="A118" s="47"/>
      <c r="E118" s="51"/>
      <c r="F118" s="51"/>
    </row>
    <row r="119" spans="1:6" ht="15">
      <c r="A119" s="47"/>
      <c r="E119" s="51"/>
      <c r="F119" s="51"/>
    </row>
    <row r="120" spans="1:6" ht="15">
      <c r="A120" s="47"/>
      <c r="E120" s="51"/>
      <c r="F120" s="51"/>
    </row>
    <row r="121" spans="1:6" ht="15">
      <c r="A121" s="47"/>
      <c r="E121" s="51"/>
      <c r="F121" s="51"/>
    </row>
    <row r="122" spans="1:6" ht="15">
      <c r="A122" s="47"/>
      <c r="E122" s="51"/>
      <c r="F122" s="51"/>
    </row>
    <row r="123" spans="1:6" ht="15">
      <c r="A123" s="47"/>
      <c r="E123" s="51"/>
      <c r="F123" s="51"/>
    </row>
    <row r="124" spans="1:6" ht="15">
      <c r="A124" s="47"/>
      <c r="E124" s="51"/>
      <c r="F124" s="51"/>
    </row>
    <row r="125" spans="1:6" ht="15">
      <c r="A125" s="47"/>
      <c r="E125" s="51"/>
      <c r="F125" s="51"/>
    </row>
    <row r="126" spans="1:6" ht="15">
      <c r="A126" s="47"/>
      <c r="E126" s="51"/>
      <c r="F126" s="51"/>
    </row>
    <row r="127" spans="1:6" ht="15">
      <c r="A127" s="47"/>
      <c r="E127" s="51"/>
      <c r="F127" s="51"/>
    </row>
    <row r="128" spans="1:6" ht="15">
      <c r="A128" s="47"/>
      <c r="E128" s="51"/>
      <c r="F128" s="51"/>
    </row>
    <row r="129" spans="1:6" ht="15">
      <c r="A129" s="47"/>
      <c r="E129" s="51"/>
      <c r="F129" s="51"/>
    </row>
    <row r="130" spans="1:6" ht="15">
      <c r="A130" s="47"/>
      <c r="E130" s="51"/>
      <c r="F130" s="51"/>
    </row>
    <row r="131" spans="1:6" ht="15">
      <c r="A131" s="47"/>
      <c r="E131" s="51"/>
      <c r="F131" s="51"/>
    </row>
    <row r="132" ht="15">
      <c r="A132" s="47"/>
    </row>
    <row r="133" ht="15">
      <c r="A133" s="47"/>
    </row>
    <row r="134" ht="15">
      <c r="A134" s="47"/>
    </row>
    <row r="135" ht="15">
      <c r="A135" s="47"/>
    </row>
    <row r="136" ht="15">
      <c r="A136" s="47"/>
    </row>
    <row r="137" ht="15">
      <c r="A137" s="47"/>
    </row>
    <row r="138" ht="15">
      <c r="A138" s="47"/>
    </row>
    <row r="139" ht="15">
      <c r="A139" s="47"/>
    </row>
    <row r="140" ht="15">
      <c r="A140" s="47"/>
    </row>
    <row r="141" ht="15">
      <c r="A141" s="47"/>
    </row>
    <row r="142" ht="15">
      <c r="A142" s="47"/>
    </row>
    <row r="143" ht="15">
      <c r="A143" s="47"/>
    </row>
    <row r="144" ht="15">
      <c r="A144" s="47"/>
    </row>
    <row r="145" ht="15">
      <c r="A145" s="47"/>
    </row>
    <row r="146" ht="15">
      <c r="A146" s="47"/>
    </row>
    <row r="147" ht="15">
      <c r="A147" s="47"/>
    </row>
    <row r="148" ht="15">
      <c r="A148" s="47"/>
    </row>
    <row r="149" ht="15">
      <c r="A149" s="47"/>
    </row>
    <row r="150" ht="15">
      <c r="A150" s="47"/>
    </row>
    <row r="151" ht="15">
      <c r="A151" s="47"/>
    </row>
    <row r="152" ht="15">
      <c r="A152" s="47"/>
    </row>
    <row r="153" ht="15">
      <c r="A153" s="47"/>
    </row>
    <row r="154" ht="15">
      <c r="A154" s="47"/>
    </row>
    <row r="155" ht="15">
      <c r="A155" s="47"/>
    </row>
    <row r="156" ht="15">
      <c r="A156" s="47"/>
    </row>
    <row r="157" ht="15">
      <c r="A157" s="47"/>
    </row>
    <row r="158" ht="15">
      <c r="A158" s="47"/>
    </row>
    <row r="159" ht="15">
      <c r="A159" s="47"/>
    </row>
    <row r="160" ht="15">
      <c r="A160" s="47"/>
    </row>
    <row r="161" ht="15">
      <c r="A161" s="47"/>
    </row>
    <row r="162" ht="15">
      <c r="A162" s="47"/>
    </row>
    <row r="163" ht="15">
      <c r="A163" s="47"/>
    </row>
    <row r="164" ht="15">
      <c r="A164" s="47"/>
    </row>
    <row r="165" ht="15">
      <c r="A165" s="47"/>
    </row>
    <row r="166" ht="15">
      <c r="A166" s="47"/>
    </row>
    <row r="167" ht="15">
      <c r="A167" s="47"/>
    </row>
    <row r="168" ht="15">
      <c r="A168" s="47"/>
    </row>
    <row r="169" ht="15">
      <c r="A169" s="47"/>
    </row>
    <row r="170" ht="15">
      <c r="A170" s="47"/>
    </row>
    <row r="171" ht="15">
      <c r="A171" s="47"/>
    </row>
    <row r="172" ht="15">
      <c r="A172" s="47"/>
    </row>
    <row r="173" ht="15">
      <c r="A173" s="47"/>
    </row>
    <row r="174" ht="15">
      <c r="A174" s="47"/>
    </row>
    <row r="175" ht="15">
      <c r="A175" s="47"/>
    </row>
    <row r="176" ht="15">
      <c r="A176" s="47"/>
    </row>
    <row r="177" ht="15">
      <c r="A177" s="47"/>
    </row>
    <row r="178" ht="15">
      <c r="A178" s="47"/>
    </row>
    <row r="179" ht="15">
      <c r="A179" s="47"/>
    </row>
    <row r="180" ht="15">
      <c r="A180" s="47"/>
    </row>
    <row r="181" ht="15">
      <c r="A181" s="47"/>
    </row>
    <row r="182" ht="15">
      <c r="A182" s="47"/>
    </row>
    <row r="183" ht="15">
      <c r="A183" s="47"/>
    </row>
    <row r="184" ht="15">
      <c r="A184" s="47"/>
    </row>
    <row r="185" ht="15">
      <c r="A185" s="47"/>
    </row>
    <row r="186" ht="15">
      <c r="A186" s="47"/>
    </row>
    <row r="187" ht="15">
      <c r="A187" s="47"/>
    </row>
    <row r="188" ht="15">
      <c r="A188" s="47"/>
    </row>
    <row r="189" ht="15">
      <c r="A189" s="47"/>
    </row>
    <row r="190" ht="15">
      <c r="A190" s="47"/>
    </row>
    <row r="191" ht="15">
      <c r="A191" s="47"/>
    </row>
    <row r="192" ht="15">
      <c r="A192" s="47"/>
    </row>
    <row r="193" ht="15">
      <c r="A193" s="47"/>
    </row>
    <row r="194" ht="15">
      <c r="A194" s="47"/>
    </row>
    <row r="195" ht="15">
      <c r="A195" s="47"/>
    </row>
    <row r="196" ht="15">
      <c r="A196" s="47"/>
    </row>
    <row r="197" ht="15">
      <c r="A197" s="47"/>
    </row>
    <row r="198" ht="15">
      <c r="A198" s="47"/>
    </row>
    <row r="199" ht="15">
      <c r="A199" s="47"/>
    </row>
    <row r="200" ht="15">
      <c r="A200" s="47"/>
    </row>
  </sheetData>
  <printOptions/>
  <pageMargins left="0.8" right="0.5" top="0.5" bottom="0.5" header="0.5" footer="0.25"/>
  <pageSetup fitToHeight="1" fitToWidth="1" horizontalDpi="300" verticalDpi="300" orientation="portrait" paperSize="9" scale="87" r:id="rId2"/>
  <headerFooter alignWithMargins="0">
    <oddFooter>&amp;CPage 2</oddFooter>
  </headerFooter>
  <rowBreaks count="1" manualBreakCount="1"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A31">
      <selection activeCell="C31" sqref="C31"/>
    </sheetView>
  </sheetViews>
  <sheetFormatPr defaultColWidth="9.140625" defaultRowHeight="12.75"/>
  <cols>
    <col min="1" max="1" width="2.140625" style="8" customWidth="1"/>
    <col min="2" max="2" width="33.28125" style="8" customWidth="1"/>
    <col min="3" max="3" width="11.7109375" style="8" customWidth="1"/>
    <col min="4" max="4" width="1.57421875" style="14" customWidth="1"/>
    <col min="5" max="5" width="11.7109375" style="8" customWidth="1"/>
    <col min="6" max="6" width="1.57421875" style="14" customWidth="1"/>
    <col min="7" max="7" width="11.7109375" style="1" customWidth="1"/>
    <col min="8" max="8" width="1.57421875" style="8" customWidth="1"/>
    <col min="9" max="9" width="11.8515625" style="8" customWidth="1"/>
    <col min="10" max="10" width="1.57421875" style="8" customWidth="1"/>
    <col min="11" max="11" width="11.7109375" style="8" customWidth="1"/>
    <col min="12" max="16384" width="9.140625" style="8" customWidth="1"/>
  </cols>
  <sheetData>
    <row r="1" spans="1:11" ht="15">
      <c r="A1" s="1"/>
      <c r="B1" s="2" t="s">
        <v>13</v>
      </c>
      <c r="C1" s="2"/>
      <c r="D1" s="86"/>
      <c r="E1" s="86"/>
      <c r="F1" s="86"/>
      <c r="G1" s="86"/>
      <c r="H1" s="86"/>
      <c r="I1" s="2"/>
      <c r="J1" s="86"/>
      <c r="K1" s="3"/>
    </row>
    <row r="2" spans="1:11" ht="15">
      <c r="A2" s="1"/>
      <c r="B2" s="2" t="s">
        <v>14</v>
      </c>
      <c r="C2" s="2"/>
      <c r="D2" s="86"/>
      <c r="E2" s="86"/>
      <c r="F2" s="86"/>
      <c r="G2" s="86"/>
      <c r="H2" s="86"/>
      <c r="I2" s="2"/>
      <c r="J2" s="86"/>
      <c r="K2" s="5"/>
    </row>
    <row r="3" spans="1:11" ht="15">
      <c r="A3" s="1"/>
      <c r="B3" s="2" t="s">
        <v>15</v>
      </c>
      <c r="C3" s="2"/>
      <c r="D3" s="86"/>
      <c r="E3" s="86"/>
      <c r="F3" s="86"/>
      <c r="G3" s="86"/>
      <c r="H3" s="86"/>
      <c r="I3" s="2"/>
      <c r="J3" s="86"/>
      <c r="K3" s="5"/>
    </row>
    <row r="4" spans="1:11" ht="15">
      <c r="A4" s="1"/>
      <c r="B4" s="2" t="s">
        <v>16</v>
      </c>
      <c r="C4" s="2"/>
      <c r="D4" s="86"/>
      <c r="E4" s="86"/>
      <c r="F4" s="86"/>
      <c r="G4" s="86"/>
      <c r="H4" s="86"/>
      <c r="I4" s="2"/>
      <c r="J4" s="86"/>
      <c r="K4" s="5"/>
    </row>
    <row r="5" spans="1:11" ht="15">
      <c r="A5" s="41"/>
      <c r="B5" s="2" t="s">
        <v>17</v>
      </c>
      <c r="C5" s="2"/>
      <c r="D5" s="86"/>
      <c r="E5" s="86"/>
      <c r="F5" s="86"/>
      <c r="G5" s="86"/>
      <c r="H5" s="86"/>
      <c r="I5" s="2"/>
      <c r="J5" s="86"/>
      <c r="K5" s="42"/>
    </row>
    <row r="6" spans="1:11" ht="12" customHeight="1">
      <c r="A6" s="9"/>
      <c r="B6" s="9"/>
      <c r="C6" s="9"/>
      <c r="D6" s="9"/>
      <c r="E6" s="9"/>
      <c r="F6" s="9"/>
      <c r="G6" s="133"/>
      <c r="H6" s="9"/>
      <c r="I6" s="9"/>
      <c r="J6" s="9"/>
      <c r="K6" s="10"/>
    </row>
    <row r="7" spans="5:11" ht="12" customHeight="1">
      <c r="E7" s="14"/>
      <c r="G7" s="41"/>
      <c r="H7" s="14"/>
      <c r="J7" s="14"/>
      <c r="K7" s="12"/>
    </row>
    <row r="8" spans="1:11" ht="14.25">
      <c r="A8" s="87" t="s">
        <v>98</v>
      </c>
      <c r="B8" s="2"/>
      <c r="C8" s="2"/>
      <c r="D8" s="86"/>
      <c r="E8" s="86"/>
      <c r="F8" s="86"/>
      <c r="G8" s="86"/>
      <c r="H8" s="86"/>
      <c r="I8" s="2"/>
      <c r="J8" s="86"/>
      <c r="K8" s="5"/>
    </row>
    <row r="9" spans="1:11" ht="14.25">
      <c r="A9" s="87" t="s">
        <v>129</v>
      </c>
      <c r="B9" s="2"/>
      <c r="C9" s="2"/>
      <c r="D9" s="86"/>
      <c r="E9" s="86"/>
      <c r="F9" s="86"/>
      <c r="G9" s="86"/>
      <c r="H9" s="86"/>
      <c r="I9" s="2"/>
      <c r="J9" s="86"/>
      <c r="K9" s="88"/>
    </row>
    <row r="10" spans="1:11" ht="14.25">
      <c r="A10" s="89"/>
      <c r="B10" s="89"/>
      <c r="C10" s="89"/>
      <c r="D10" s="90"/>
      <c r="E10" s="140"/>
      <c r="F10" s="148"/>
      <c r="G10" s="140"/>
      <c r="H10" s="139"/>
      <c r="I10" s="113"/>
      <c r="J10" s="90"/>
      <c r="K10" s="91"/>
    </row>
    <row r="11" spans="1:11" ht="14.25">
      <c r="A11" s="89"/>
      <c r="B11" s="7"/>
      <c r="C11" s="135" t="s">
        <v>124</v>
      </c>
      <c r="D11" s="135"/>
      <c r="E11" s="135" t="s">
        <v>124</v>
      </c>
      <c r="F11" s="135"/>
      <c r="G11" s="135" t="s">
        <v>123</v>
      </c>
      <c r="H11" s="135"/>
      <c r="I11" s="113" t="s">
        <v>99</v>
      </c>
      <c r="J11" s="135"/>
      <c r="K11" s="114"/>
    </row>
    <row r="12" spans="1:11" ht="14.25">
      <c r="A12" s="89"/>
      <c r="B12" s="7"/>
      <c r="C12" s="136" t="s">
        <v>100</v>
      </c>
      <c r="D12" s="135"/>
      <c r="E12" s="136" t="s">
        <v>101</v>
      </c>
      <c r="F12" s="135"/>
      <c r="G12" s="136" t="s">
        <v>121</v>
      </c>
      <c r="H12" s="135"/>
      <c r="I12" s="136" t="s">
        <v>102</v>
      </c>
      <c r="J12" s="135"/>
      <c r="K12" s="137" t="s">
        <v>103</v>
      </c>
    </row>
    <row r="13" spans="1:11" ht="15">
      <c r="A13" s="92"/>
      <c r="B13" s="92"/>
      <c r="C13" s="88" t="s">
        <v>9</v>
      </c>
      <c r="D13" s="138"/>
      <c r="E13" s="88" t="s">
        <v>9</v>
      </c>
      <c r="F13" s="138"/>
      <c r="G13" s="88" t="s">
        <v>9</v>
      </c>
      <c r="H13" s="138"/>
      <c r="I13" s="88" t="s">
        <v>9</v>
      </c>
      <c r="J13" s="138"/>
      <c r="K13" s="88" t="s">
        <v>9</v>
      </c>
    </row>
    <row r="14" spans="1:11" ht="15">
      <c r="A14" s="92"/>
      <c r="B14" s="95" t="s">
        <v>145</v>
      </c>
      <c r="C14" s="93"/>
      <c r="D14" s="94"/>
      <c r="E14" s="93"/>
      <c r="F14" s="94"/>
      <c r="G14" s="93"/>
      <c r="H14" s="94"/>
      <c r="I14" s="93"/>
      <c r="J14" s="94"/>
      <c r="K14" s="93"/>
    </row>
    <row r="15" spans="1:11" ht="15">
      <c r="A15" s="92"/>
      <c r="B15" s="96" t="s">
        <v>143</v>
      </c>
      <c r="C15" s="93"/>
      <c r="D15" s="94"/>
      <c r="E15" s="93"/>
      <c r="F15" s="94"/>
      <c r="G15" s="93"/>
      <c r="H15" s="94"/>
      <c r="I15" s="93"/>
      <c r="J15" s="94"/>
      <c r="K15" s="93"/>
    </row>
    <row r="16" spans="1:11" ht="15">
      <c r="A16" s="92"/>
      <c r="B16" s="96"/>
      <c r="C16" s="93"/>
      <c r="D16" s="94"/>
      <c r="E16" s="93"/>
      <c r="F16" s="94"/>
      <c r="G16" s="93"/>
      <c r="H16" s="94"/>
      <c r="I16" s="93"/>
      <c r="J16" s="94"/>
      <c r="K16" s="93"/>
    </row>
    <row r="17" spans="1:11" ht="15">
      <c r="A17" s="92"/>
      <c r="B17" s="1" t="s">
        <v>146</v>
      </c>
      <c r="C17" s="97">
        <v>200000</v>
      </c>
      <c r="D17" s="41"/>
      <c r="E17" s="98">
        <v>59680</v>
      </c>
      <c r="F17" s="41"/>
      <c r="G17" s="97">
        <v>-31779</v>
      </c>
      <c r="H17" s="41"/>
      <c r="I17" s="97">
        <f>' BS '!E61</f>
        <v>106701</v>
      </c>
      <c r="J17" s="41"/>
      <c r="K17" s="99">
        <f>SUM(C17:I17)</f>
        <v>334602</v>
      </c>
    </row>
    <row r="18" spans="1:11" ht="15">
      <c r="A18" s="95"/>
      <c r="B18" s="1"/>
      <c r="C18" s="134"/>
      <c r="D18" s="41"/>
      <c r="E18" s="134"/>
      <c r="F18" s="147"/>
      <c r="G18" s="134"/>
      <c r="H18" s="41"/>
      <c r="I18" s="134"/>
      <c r="J18" s="41"/>
      <c r="K18" s="134"/>
    </row>
    <row r="19" spans="1:11" ht="15">
      <c r="A19" s="95"/>
      <c r="B19" s="149" t="s">
        <v>122</v>
      </c>
      <c r="C19" s="1"/>
      <c r="D19" s="41"/>
      <c r="E19" s="41"/>
      <c r="F19" s="41"/>
      <c r="G19" s="41"/>
      <c r="H19" s="41"/>
      <c r="I19" s="1"/>
      <c r="J19" s="41"/>
      <c r="K19" s="3"/>
    </row>
    <row r="20" spans="1:11" ht="15">
      <c r="A20" s="95"/>
      <c r="B20" s="149"/>
      <c r="C20" s="1"/>
      <c r="D20" s="41"/>
      <c r="E20" s="41"/>
      <c r="F20" s="41"/>
      <c r="G20" s="41"/>
      <c r="H20" s="41"/>
      <c r="I20" s="1"/>
      <c r="J20" s="41"/>
      <c r="K20" s="3"/>
    </row>
    <row r="21" spans="1:11" ht="15">
      <c r="A21" s="95"/>
      <c r="B21" s="1" t="s">
        <v>104</v>
      </c>
      <c r="C21" s="97">
        <v>0</v>
      </c>
      <c r="D21" s="41"/>
      <c r="E21" s="97">
        <v>0</v>
      </c>
      <c r="F21" s="98"/>
      <c r="G21" s="97">
        <v>0</v>
      </c>
      <c r="H21" s="41"/>
      <c r="I21" s="97">
        <f>'Inc Stat '!I38</f>
        <v>22792</v>
      </c>
      <c r="J21" s="41"/>
      <c r="K21" s="99">
        <f>SUM(C21:I21)</f>
        <v>22792</v>
      </c>
    </row>
    <row r="22" spans="1:11" ht="15">
      <c r="A22" s="95"/>
      <c r="B22" s="1"/>
      <c r="C22" s="97"/>
      <c r="D22" s="41"/>
      <c r="E22" s="97"/>
      <c r="F22" s="98"/>
      <c r="G22" s="97"/>
      <c r="H22" s="41"/>
      <c r="I22" s="97"/>
      <c r="J22" s="41"/>
      <c r="K22" s="99"/>
    </row>
    <row r="23" spans="1:11" ht="15">
      <c r="A23" s="95"/>
      <c r="B23" s="1" t="s">
        <v>120</v>
      </c>
      <c r="C23" s="97">
        <v>0</v>
      </c>
      <c r="D23" s="41"/>
      <c r="E23" s="97">
        <v>0</v>
      </c>
      <c r="F23" s="98"/>
      <c r="G23" s="97">
        <f>' BS '!C60-' BS '!E60</f>
        <v>-3763</v>
      </c>
      <c r="H23" s="41"/>
      <c r="I23" s="97">
        <v>0</v>
      </c>
      <c r="J23" s="41"/>
      <c r="K23" s="99">
        <f>SUM(C23:I23)</f>
        <v>-3763</v>
      </c>
    </row>
    <row r="24" spans="1:11" ht="15">
      <c r="A24" s="95"/>
      <c r="B24" s="1"/>
      <c r="C24" s="1"/>
      <c r="D24" s="41"/>
      <c r="E24" s="41"/>
      <c r="F24" s="41"/>
      <c r="G24" s="41"/>
      <c r="H24" s="41"/>
      <c r="I24" s="1"/>
      <c r="J24" s="41"/>
      <c r="K24" s="3"/>
    </row>
    <row r="25" spans="1:11" ht="15.75" thickBot="1">
      <c r="A25" s="95"/>
      <c r="B25" s="1" t="s">
        <v>144</v>
      </c>
      <c r="C25" s="100">
        <f>SUM(C17:C24)</f>
        <v>200000</v>
      </c>
      <c r="D25" s="41"/>
      <c r="E25" s="100">
        <f>SUM(E17:E24)</f>
        <v>59680</v>
      </c>
      <c r="F25" s="147"/>
      <c r="G25" s="100">
        <f>SUM(G17:G24)</f>
        <v>-35542</v>
      </c>
      <c r="H25" s="41"/>
      <c r="I25" s="100">
        <f>SUM(I17:I24)</f>
        <v>129493</v>
      </c>
      <c r="J25" s="41"/>
      <c r="K25" s="100">
        <f>SUM(K17:K24)</f>
        <v>353631</v>
      </c>
    </row>
    <row r="26" spans="1:11" ht="15.75" thickTop="1">
      <c r="A26" s="95"/>
      <c r="B26" s="1"/>
      <c r="C26" s="1"/>
      <c r="D26" s="41"/>
      <c r="E26" s="41"/>
      <c r="F26" s="41"/>
      <c r="G26" s="41"/>
      <c r="H26" s="41"/>
      <c r="I26" s="1"/>
      <c r="J26" s="41"/>
      <c r="K26" s="3"/>
    </row>
    <row r="27" spans="1:11" ht="15">
      <c r="A27" s="95"/>
      <c r="B27" s="1"/>
      <c r="C27" s="1"/>
      <c r="D27" s="41"/>
      <c r="E27" s="41"/>
      <c r="F27" s="41"/>
      <c r="G27" s="41"/>
      <c r="H27" s="41"/>
      <c r="I27" s="1"/>
      <c r="J27" s="41"/>
      <c r="K27" s="3"/>
    </row>
    <row r="28" spans="1:11" ht="15">
      <c r="A28" s="95"/>
      <c r="B28" s="95" t="s">
        <v>145</v>
      </c>
      <c r="C28" s="93"/>
      <c r="D28" s="94"/>
      <c r="E28" s="93"/>
      <c r="F28" s="94"/>
      <c r="G28" s="93"/>
      <c r="H28" s="94"/>
      <c r="I28" s="93"/>
      <c r="J28" s="94"/>
      <c r="K28" s="93"/>
    </row>
    <row r="29" spans="1:11" ht="15">
      <c r="A29" s="95"/>
      <c r="B29" s="96" t="s">
        <v>147</v>
      </c>
      <c r="C29" s="93"/>
      <c r="D29" s="94"/>
      <c r="E29" s="93"/>
      <c r="F29" s="94"/>
      <c r="G29" s="93"/>
      <c r="H29" s="94"/>
      <c r="I29" s="93"/>
      <c r="J29" s="94"/>
      <c r="K29" s="93"/>
    </row>
    <row r="30" spans="1:11" ht="15">
      <c r="A30" s="95"/>
      <c r="B30" s="96"/>
      <c r="C30" s="93"/>
      <c r="D30" s="94"/>
      <c r="E30" s="93"/>
      <c r="F30" s="94"/>
      <c r="G30" s="93"/>
      <c r="H30" s="94"/>
      <c r="I30" s="93"/>
      <c r="J30" s="94"/>
      <c r="K30" s="93"/>
    </row>
    <row r="31" spans="1:11" ht="15">
      <c r="A31" s="95"/>
      <c r="B31" s="1" t="s">
        <v>148</v>
      </c>
      <c r="C31" s="97">
        <v>200000</v>
      </c>
      <c r="D31" s="41"/>
      <c r="E31" s="98">
        <v>59680</v>
      </c>
      <c r="F31" s="41"/>
      <c r="G31" s="97">
        <v>-3811</v>
      </c>
      <c r="H31" s="41"/>
      <c r="I31" s="97">
        <v>79769</v>
      </c>
      <c r="J31" s="41"/>
      <c r="K31" s="99">
        <f>SUM(C31:I31)</f>
        <v>335638</v>
      </c>
    </row>
    <row r="32" spans="1:11" ht="15">
      <c r="A32" s="95"/>
      <c r="B32" s="1"/>
      <c r="C32" s="1"/>
      <c r="D32" s="41"/>
      <c r="E32" s="41"/>
      <c r="F32" s="41"/>
      <c r="H32" s="41"/>
      <c r="I32" s="1"/>
      <c r="J32" s="41"/>
      <c r="K32" s="3"/>
    </row>
    <row r="33" spans="1:11" ht="15">
      <c r="A33" s="95"/>
      <c r="B33" s="149" t="s">
        <v>122</v>
      </c>
      <c r="C33" s="1"/>
      <c r="D33" s="41"/>
      <c r="E33" s="41"/>
      <c r="F33" s="41"/>
      <c r="H33" s="41"/>
      <c r="I33" s="1"/>
      <c r="J33" s="41"/>
      <c r="K33" s="3"/>
    </row>
    <row r="34" spans="1:11" ht="15">
      <c r="A34" s="95"/>
      <c r="B34" s="149"/>
      <c r="C34" s="1"/>
      <c r="D34" s="41"/>
      <c r="E34" s="41"/>
      <c r="F34" s="41"/>
      <c r="H34" s="41"/>
      <c r="I34" s="1"/>
      <c r="J34" s="41"/>
      <c r="K34" s="3"/>
    </row>
    <row r="35" spans="1:11" ht="15">
      <c r="A35" s="95"/>
      <c r="B35" s="1" t="s">
        <v>104</v>
      </c>
      <c r="C35" s="173">
        <v>0</v>
      </c>
      <c r="D35" s="41"/>
      <c r="E35" s="173">
        <v>0</v>
      </c>
      <c r="F35" s="41"/>
      <c r="G35" s="173">
        <v>0</v>
      </c>
      <c r="H35" s="41"/>
      <c r="I35" s="97">
        <f>'Inc Stat '!J42</f>
        <v>13709</v>
      </c>
      <c r="J35" s="41"/>
      <c r="K35" s="99">
        <f>SUM(C35:I35)</f>
        <v>13709</v>
      </c>
    </row>
    <row r="36" spans="1:11" ht="15">
      <c r="A36" s="95"/>
      <c r="B36" s="1"/>
      <c r="C36" s="173"/>
      <c r="D36" s="41"/>
      <c r="E36" s="173"/>
      <c r="F36" s="41"/>
      <c r="G36" s="173"/>
      <c r="H36" s="41"/>
      <c r="I36" s="97"/>
      <c r="J36" s="41"/>
      <c r="K36" s="99"/>
    </row>
    <row r="37" spans="1:11" ht="15">
      <c r="A37" s="95"/>
      <c r="B37" s="1" t="s">
        <v>151</v>
      </c>
      <c r="C37" s="173">
        <v>0</v>
      </c>
      <c r="D37" s="41"/>
      <c r="E37" s="173">
        <v>0</v>
      </c>
      <c r="F37" s="41"/>
      <c r="G37" s="173">
        <v>0</v>
      </c>
      <c r="H37" s="41"/>
      <c r="I37" s="97">
        <v>-9896</v>
      </c>
      <c r="J37" s="41"/>
      <c r="K37" s="99">
        <f>SUM(C37:I37)</f>
        <v>-9896</v>
      </c>
    </row>
    <row r="38" spans="1:11" ht="15">
      <c r="A38" s="95"/>
      <c r="B38" s="1"/>
      <c r="C38" s="173"/>
      <c r="D38" s="41"/>
      <c r="E38" s="173"/>
      <c r="F38" s="41"/>
      <c r="G38" s="97"/>
      <c r="H38" s="41"/>
      <c r="I38" s="173"/>
      <c r="J38" s="41"/>
      <c r="K38" s="99"/>
    </row>
    <row r="39" spans="1:11" ht="15">
      <c r="A39" s="95"/>
      <c r="B39" s="1" t="s">
        <v>120</v>
      </c>
      <c r="C39" s="173">
        <v>0</v>
      </c>
      <c r="D39" s="41"/>
      <c r="E39" s="173">
        <v>0</v>
      </c>
      <c r="F39" s="41"/>
      <c r="G39" s="97">
        <v>-213</v>
      </c>
      <c r="H39" s="41"/>
      <c r="I39" s="173">
        <v>0</v>
      </c>
      <c r="J39" s="41"/>
      <c r="K39" s="99">
        <f>SUM(C39:I39)</f>
        <v>-213</v>
      </c>
    </row>
    <row r="40" spans="1:11" ht="15">
      <c r="A40" s="95"/>
      <c r="B40" s="1"/>
      <c r="C40" s="1"/>
      <c r="D40" s="41"/>
      <c r="E40" s="41"/>
      <c r="F40" s="41"/>
      <c r="H40" s="41"/>
      <c r="I40" s="1"/>
      <c r="J40" s="41"/>
      <c r="K40" s="3"/>
    </row>
    <row r="41" spans="1:11" ht="15.75" thickBot="1">
      <c r="A41" s="95"/>
      <c r="B41" s="1" t="s">
        <v>149</v>
      </c>
      <c r="C41" s="100">
        <f>SUM(C31:C40)</f>
        <v>200000</v>
      </c>
      <c r="D41" s="41"/>
      <c r="E41" s="100">
        <f>SUM(E31:E40)</f>
        <v>59680</v>
      </c>
      <c r="F41" s="41"/>
      <c r="G41" s="100">
        <f>SUM(G31:G40)</f>
        <v>-4024</v>
      </c>
      <c r="H41" s="41"/>
      <c r="I41" s="100">
        <f>SUM(I31:I40)</f>
        <v>83582</v>
      </c>
      <c r="J41" s="41"/>
      <c r="K41" s="100">
        <f>SUM(K31:K40)</f>
        <v>339238</v>
      </c>
    </row>
    <row r="42" spans="1:11" ht="15.75" thickTop="1">
      <c r="A42" s="95"/>
      <c r="B42" s="1"/>
      <c r="C42" s="1"/>
      <c r="D42" s="41"/>
      <c r="E42" s="41"/>
      <c r="F42" s="41"/>
      <c r="G42" s="41"/>
      <c r="H42" s="41"/>
      <c r="I42" s="1"/>
      <c r="J42" s="41"/>
      <c r="K42" s="3"/>
    </row>
    <row r="43" spans="1:11" ht="15">
      <c r="A43" s="95"/>
      <c r="B43" s="1"/>
      <c r="C43" s="1"/>
      <c r="D43" s="41"/>
      <c r="E43" s="41"/>
      <c r="F43" s="41"/>
      <c r="G43" s="41"/>
      <c r="H43" s="41"/>
      <c r="I43" s="1"/>
      <c r="J43" s="41"/>
      <c r="K43" s="3"/>
    </row>
    <row r="44" spans="1:11" ht="15">
      <c r="A44" s="92"/>
      <c r="B44" s="101" t="s">
        <v>136</v>
      </c>
      <c r="C44" s="94"/>
      <c r="D44" s="94"/>
      <c r="E44" s="94"/>
      <c r="F44" s="94"/>
      <c r="G44" s="94"/>
      <c r="H44" s="94"/>
      <c r="I44" s="94"/>
      <c r="J44" s="94"/>
      <c r="K44" s="94"/>
    </row>
    <row r="45" spans="1:11" ht="15">
      <c r="A45" s="92"/>
      <c r="B45" s="95" t="s">
        <v>165</v>
      </c>
      <c r="C45" s="94"/>
      <c r="D45" s="94"/>
      <c r="E45" s="94"/>
      <c r="F45" s="94"/>
      <c r="G45" s="94"/>
      <c r="H45" s="94"/>
      <c r="I45" s="94"/>
      <c r="J45" s="94"/>
      <c r="K45" s="94"/>
    </row>
    <row r="46" ht="15">
      <c r="B46" s="101" t="s">
        <v>141</v>
      </c>
    </row>
    <row r="47" ht="15">
      <c r="B47" s="101" t="s">
        <v>142</v>
      </c>
    </row>
    <row r="49" spans="2:12" ht="14.25">
      <c r="B49" s="174"/>
      <c r="C49" s="86"/>
      <c r="D49" s="86"/>
      <c r="E49" s="86"/>
      <c r="F49" s="86"/>
      <c r="G49" s="86"/>
      <c r="H49" s="86"/>
      <c r="I49" s="86"/>
      <c r="J49" s="86"/>
      <c r="K49" s="86"/>
      <c r="L49" s="4"/>
    </row>
    <row r="50" spans="2:12" ht="14.25">
      <c r="B50" s="174"/>
      <c r="C50" s="86"/>
      <c r="D50" s="86"/>
      <c r="E50" s="86"/>
      <c r="F50" s="86"/>
      <c r="G50" s="86"/>
      <c r="H50" s="86"/>
      <c r="I50" s="86"/>
      <c r="J50" s="86"/>
      <c r="K50" s="86"/>
      <c r="L50" s="138"/>
    </row>
    <row r="51" spans="2:12" ht="14.25">
      <c r="B51" s="174"/>
      <c r="C51" s="86"/>
      <c r="D51" s="86"/>
      <c r="E51" s="86"/>
      <c r="F51" s="86"/>
      <c r="G51" s="86"/>
      <c r="H51" s="86"/>
      <c r="I51" s="86"/>
      <c r="J51" s="86"/>
      <c r="K51" s="86"/>
      <c r="L51" s="138"/>
    </row>
    <row r="52" spans="2:12" ht="14.25">
      <c r="B52" s="90"/>
      <c r="C52" s="90"/>
      <c r="D52" s="90"/>
      <c r="E52" s="90"/>
      <c r="F52" s="90"/>
      <c r="G52" s="90"/>
      <c r="H52" s="90"/>
      <c r="I52" s="90"/>
      <c r="J52" s="90"/>
      <c r="K52" s="175"/>
      <c r="L52" s="14"/>
    </row>
    <row r="53" spans="2:12" ht="14.25">
      <c r="B53" s="176"/>
      <c r="C53" s="90"/>
      <c r="D53" s="90"/>
      <c r="E53" s="90"/>
      <c r="F53" s="90"/>
      <c r="G53" s="90"/>
      <c r="H53" s="90"/>
      <c r="I53" s="90"/>
      <c r="J53" s="90"/>
      <c r="K53" s="175"/>
      <c r="L53" s="14"/>
    </row>
    <row r="54" spans="2:12" ht="14.25">
      <c r="B54" s="176"/>
      <c r="C54" s="90"/>
      <c r="D54" s="90"/>
      <c r="E54" s="90"/>
      <c r="F54" s="90"/>
      <c r="G54" s="90"/>
      <c r="H54" s="90"/>
      <c r="I54" s="90"/>
      <c r="J54" s="90"/>
      <c r="K54" s="177"/>
      <c r="L54" s="14"/>
    </row>
    <row r="55" spans="2:12" ht="15">
      <c r="B55" s="178"/>
      <c r="C55" s="94"/>
      <c r="D55" s="94"/>
      <c r="E55" s="94"/>
      <c r="F55" s="94"/>
      <c r="G55" s="94"/>
      <c r="H55" s="94"/>
      <c r="I55" s="94"/>
      <c r="J55" s="94"/>
      <c r="K55" s="94"/>
      <c r="L55" s="14"/>
    </row>
    <row r="56" spans="2:12" ht="15">
      <c r="B56" s="142"/>
      <c r="C56" s="94"/>
      <c r="D56" s="94"/>
      <c r="E56" s="94"/>
      <c r="F56" s="94"/>
      <c r="G56" s="94"/>
      <c r="H56" s="94"/>
      <c r="I56" s="94"/>
      <c r="J56" s="94"/>
      <c r="K56" s="94"/>
      <c r="L56" s="14"/>
    </row>
    <row r="57" spans="2:12" ht="15">
      <c r="B57" s="179"/>
      <c r="C57" s="94"/>
      <c r="D57" s="94"/>
      <c r="E57" s="94"/>
      <c r="F57" s="94"/>
      <c r="G57" s="94"/>
      <c r="H57" s="94"/>
      <c r="I57" s="94"/>
      <c r="J57" s="94"/>
      <c r="K57" s="94"/>
      <c r="L57" s="14"/>
    </row>
    <row r="58" spans="2:12" ht="15">
      <c r="B58" s="179"/>
      <c r="C58" s="94"/>
      <c r="D58" s="94"/>
      <c r="E58" s="94"/>
      <c r="F58" s="94"/>
      <c r="G58" s="94"/>
      <c r="H58" s="94"/>
      <c r="I58" s="94"/>
      <c r="J58" s="94"/>
      <c r="K58" s="94"/>
      <c r="L58" s="14"/>
    </row>
    <row r="59" spans="2:12" ht="15">
      <c r="B59" s="41"/>
      <c r="C59" s="98"/>
      <c r="D59" s="41"/>
      <c r="E59" s="98"/>
      <c r="F59" s="41"/>
      <c r="G59" s="98"/>
      <c r="H59" s="41"/>
      <c r="I59" s="98"/>
      <c r="J59" s="41"/>
      <c r="K59" s="170"/>
      <c r="L59" s="14"/>
    </row>
    <row r="60" spans="2:12" ht="15">
      <c r="B60" s="41"/>
      <c r="C60" s="41"/>
      <c r="D60" s="41"/>
      <c r="E60" s="41"/>
      <c r="F60" s="41"/>
      <c r="G60" s="41"/>
      <c r="H60" s="41"/>
      <c r="I60" s="41"/>
      <c r="J60" s="41"/>
      <c r="K60" s="42"/>
      <c r="L60" s="14"/>
    </row>
    <row r="61" spans="2:12" ht="15">
      <c r="B61" s="180"/>
      <c r="C61" s="41"/>
      <c r="D61" s="41"/>
      <c r="E61" s="41"/>
      <c r="F61" s="41"/>
      <c r="G61" s="41"/>
      <c r="H61" s="41"/>
      <c r="I61" s="41"/>
      <c r="J61" s="41"/>
      <c r="K61" s="42"/>
      <c r="L61" s="14"/>
    </row>
    <row r="62" spans="2:12" ht="15">
      <c r="B62" s="41"/>
      <c r="C62" s="181"/>
      <c r="D62" s="41"/>
      <c r="E62" s="181"/>
      <c r="F62" s="41"/>
      <c r="G62" s="182"/>
      <c r="H62" s="41"/>
      <c r="I62" s="181"/>
      <c r="J62" s="41"/>
      <c r="K62" s="170"/>
      <c r="L62" s="14"/>
    </row>
    <row r="63" spans="2:12" ht="15">
      <c r="B63" s="41"/>
      <c r="C63" s="41"/>
      <c r="D63" s="41"/>
      <c r="E63" s="41"/>
      <c r="F63" s="41"/>
      <c r="G63" s="41"/>
      <c r="H63" s="41"/>
      <c r="I63" s="41"/>
      <c r="J63" s="41"/>
      <c r="K63" s="42"/>
      <c r="L63" s="14"/>
    </row>
    <row r="64" spans="2:12" ht="15">
      <c r="B64" s="41"/>
      <c r="C64" s="181"/>
      <c r="D64" s="41"/>
      <c r="E64" s="181"/>
      <c r="F64" s="41"/>
      <c r="G64" s="181"/>
      <c r="H64" s="41"/>
      <c r="I64" s="98"/>
      <c r="J64" s="41"/>
      <c r="K64" s="170"/>
      <c r="L64" s="14"/>
    </row>
    <row r="65" spans="2:12" ht="15">
      <c r="B65" s="41"/>
      <c r="C65" s="181"/>
      <c r="D65" s="41"/>
      <c r="E65" s="181"/>
      <c r="F65" s="41"/>
      <c r="G65" s="98"/>
      <c r="H65" s="41"/>
      <c r="I65" s="181"/>
      <c r="J65" s="41"/>
      <c r="K65" s="170"/>
      <c r="L65" s="14"/>
    </row>
    <row r="66" spans="2:12" ht="15">
      <c r="B66" s="142"/>
      <c r="C66" s="41"/>
      <c r="D66" s="41"/>
      <c r="E66" s="41"/>
      <c r="F66" s="41"/>
      <c r="G66" s="41"/>
      <c r="H66" s="41"/>
      <c r="I66" s="41"/>
      <c r="J66" s="41"/>
      <c r="K66" s="42"/>
      <c r="L66" s="14"/>
    </row>
    <row r="67" spans="2:12" ht="15">
      <c r="B67" s="41"/>
      <c r="C67" s="41"/>
      <c r="D67" s="41"/>
      <c r="E67" s="41"/>
      <c r="F67" s="41"/>
      <c r="G67" s="41"/>
      <c r="H67" s="41"/>
      <c r="I67" s="41"/>
      <c r="J67" s="41"/>
      <c r="K67" s="42"/>
      <c r="L67" s="14"/>
    </row>
    <row r="68" spans="2:12" ht="15">
      <c r="B68" s="41"/>
      <c r="C68" s="147"/>
      <c r="D68" s="41"/>
      <c r="E68" s="147"/>
      <c r="F68" s="41"/>
      <c r="G68" s="147"/>
      <c r="H68" s="41"/>
      <c r="I68" s="147"/>
      <c r="J68" s="41"/>
      <c r="K68" s="147"/>
      <c r="L68" s="14"/>
    </row>
    <row r="69" spans="2:12" ht="15">
      <c r="B69" s="41"/>
      <c r="C69" s="41"/>
      <c r="D69" s="41"/>
      <c r="E69" s="41"/>
      <c r="F69" s="41"/>
      <c r="G69" s="41"/>
      <c r="H69" s="41"/>
      <c r="I69" s="41"/>
      <c r="J69" s="41"/>
      <c r="K69" s="42"/>
      <c r="L69" s="14"/>
    </row>
    <row r="70" spans="2:12" ht="15">
      <c r="B70" s="41"/>
      <c r="C70" s="41"/>
      <c r="D70" s="41"/>
      <c r="E70" s="41"/>
      <c r="F70" s="41"/>
      <c r="G70" s="41"/>
      <c r="H70" s="41"/>
      <c r="I70" s="41"/>
      <c r="J70" s="41"/>
      <c r="K70" s="42"/>
      <c r="L70" s="14"/>
    </row>
    <row r="71" spans="2:12" ht="15">
      <c r="B71" s="142"/>
      <c r="C71" s="94"/>
      <c r="D71" s="94"/>
      <c r="E71" s="94"/>
      <c r="F71" s="94"/>
      <c r="G71" s="94"/>
      <c r="H71" s="94"/>
      <c r="I71" s="94"/>
      <c r="J71" s="94"/>
      <c r="K71" s="94"/>
      <c r="L71" s="14"/>
    </row>
    <row r="72" spans="2:12" ht="15">
      <c r="B72" s="179"/>
      <c r="C72" s="94"/>
      <c r="D72" s="94"/>
      <c r="E72" s="94"/>
      <c r="F72" s="94"/>
      <c r="G72" s="94"/>
      <c r="H72" s="94"/>
      <c r="I72" s="94"/>
      <c r="J72" s="94"/>
      <c r="K72" s="94"/>
      <c r="L72" s="14"/>
    </row>
    <row r="73" spans="2:12" ht="15">
      <c r="B73" s="179"/>
      <c r="C73" s="94"/>
      <c r="D73" s="94"/>
      <c r="E73" s="94"/>
      <c r="F73" s="94"/>
      <c r="G73" s="94"/>
      <c r="H73" s="94"/>
      <c r="I73" s="94"/>
      <c r="J73" s="94"/>
      <c r="K73" s="94"/>
      <c r="L73" s="14"/>
    </row>
    <row r="74" spans="2:12" ht="15">
      <c r="B74" s="41"/>
      <c r="C74" s="98"/>
      <c r="D74" s="41"/>
      <c r="E74" s="98"/>
      <c r="F74" s="41"/>
      <c r="G74" s="98"/>
      <c r="H74" s="41"/>
      <c r="I74" s="98"/>
      <c r="J74" s="41"/>
      <c r="K74" s="170"/>
      <c r="L74" s="14"/>
    </row>
    <row r="75" spans="2:12" ht="15">
      <c r="B75" s="41"/>
      <c r="C75" s="41"/>
      <c r="D75" s="41"/>
      <c r="E75" s="41"/>
      <c r="F75" s="41"/>
      <c r="G75" s="41"/>
      <c r="H75" s="41"/>
      <c r="I75" s="41"/>
      <c r="J75" s="41"/>
      <c r="K75" s="42"/>
      <c r="L75" s="14"/>
    </row>
    <row r="76" spans="2:12" ht="15">
      <c r="B76" s="180"/>
      <c r="C76" s="41"/>
      <c r="D76" s="41"/>
      <c r="E76" s="41"/>
      <c r="F76" s="41"/>
      <c r="G76" s="41"/>
      <c r="H76" s="41"/>
      <c r="I76" s="41"/>
      <c r="J76" s="41"/>
      <c r="K76" s="42"/>
      <c r="L76" s="14"/>
    </row>
    <row r="77" spans="2:12" ht="15">
      <c r="B77" s="41"/>
      <c r="C77" s="181"/>
      <c r="D77" s="41"/>
      <c r="E77" s="181"/>
      <c r="F77" s="41"/>
      <c r="G77" s="181"/>
      <c r="H77" s="41"/>
      <c r="I77" s="98"/>
      <c r="J77" s="41"/>
      <c r="K77" s="170"/>
      <c r="L77" s="14"/>
    </row>
    <row r="78" spans="2:12" ht="15">
      <c r="B78" s="41"/>
      <c r="C78" s="181"/>
      <c r="D78" s="41"/>
      <c r="E78" s="181"/>
      <c r="F78" s="41"/>
      <c r="G78" s="98"/>
      <c r="H78" s="41"/>
      <c r="I78" s="181"/>
      <c r="J78" s="41"/>
      <c r="K78" s="170"/>
      <c r="L78" s="14"/>
    </row>
    <row r="79" spans="2:12" ht="15">
      <c r="B79" s="142"/>
      <c r="C79" s="41"/>
      <c r="D79" s="41"/>
      <c r="E79" s="41"/>
      <c r="F79" s="41"/>
      <c r="G79" s="41"/>
      <c r="H79" s="41"/>
      <c r="I79" s="41"/>
      <c r="J79" s="41"/>
      <c r="K79" s="42"/>
      <c r="L79" s="14"/>
    </row>
    <row r="80" spans="2:12" ht="15">
      <c r="B80" s="41"/>
      <c r="C80" s="41"/>
      <c r="D80" s="41"/>
      <c r="E80" s="41"/>
      <c r="F80" s="41"/>
      <c r="G80" s="41"/>
      <c r="H80" s="41"/>
      <c r="I80" s="41"/>
      <c r="J80" s="41"/>
      <c r="K80" s="42"/>
      <c r="L80" s="14"/>
    </row>
    <row r="81" spans="2:12" ht="15">
      <c r="B81" s="41"/>
      <c r="C81" s="147"/>
      <c r="D81" s="41"/>
      <c r="E81" s="147"/>
      <c r="F81" s="41"/>
      <c r="G81" s="147"/>
      <c r="H81" s="41"/>
      <c r="I81" s="147"/>
      <c r="J81" s="41"/>
      <c r="K81" s="147"/>
      <c r="L81" s="14"/>
    </row>
    <row r="82" spans="2:12" ht="15">
      <c r="B82" s="41"/>
      <c r="C82" s="147"/>
      <c r="D82" s="41"/>
      <c r="E82" s="147"/>
      <c r="F82" s="41"/>
      <c r="G82" s="147"/>
      <c r="H82" s="41"/>
      <c r="I82" s="147"/>
      <c r="J82" s="41"/>
      <c r="K82" s="147"/>
      <c r="L82" s="14"/>
    </row>
    <row r="83" spans="2:12" ht="15">
      <c r="B83" s="41"/>
      <c r="C83" s="41"/>
      <c r="D83" s="41"/>
      <c r="E83" s="41"/>
      <c r="F83" s="41"/>
      <c r="G83" s="41"/>
      <c r="H83" s="41"/>
      <c r="I83" s="41"/>
      <c r="J83" s="41"/>
      <c r="K83" s="42"/>
      <c r="L83" s="14"/>
    </row>
    <row r="84" spans="2:12" ht="15">
      <c r="B84" s="183"/>
      <c r="C84" s="41"/>
      <c r="D84" s="41"/>
      <c r="E84" s="41"/>
      <c r="F84" s="41"/>
      <c r="G84" s="41"/>
      <c r="H84" s="41"/>
      <c r="I84" s="41"/>
      <c r="J84" s="41"/>
      <c r="K84" s="42"/>
      <c r="L84" s="14"/>
    </row>
    <row r="85" spans="2:12" ht="15">
      <c r="B85" s="142"/>
      <c r="C85" s="41"/>
      <c r="D85" s="41"/>
      <c r="E85" s="41"/>
      <c r="F85" s="41"/>
      <c r="G85" s="41"/>
      <c r="H85" s="41"/>
      <c r="I85" s="41"/>
      <c r="J85" s="41"/>
      <c r="K85" s="42"/>
      <c r="L85" s="14"/>
    </row>
    <row r="86" spans="2:12" ht="15">
      <c r="B86" s="95"/>
      <c r="C86" s="1"/>
      <c r="D86" s="1"/>
      <c r="E86" s="41"/>
      <c r="F86" s="41"/>
      <c r="G86" s="41"/>
      <c r="H86" s="1"/>
      <c r="I86" s="41"/>
      <c r="J86" s="1"/>
      <c r="K86" s="41"/>
      <c r="L86" s="3"/>
    </row>
  </sheetData>
  <printOptions/>
  <pageMargins left="0.75" right="0.5" top="1" bottom="0.5" header="0.5" footer="0.25"/>
  <pageSetup horizontalDpi="600" verticalDpi="600" orientation="portrait" scale="90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2"/>
  <sheetViews>
    <sheetView zoomScale="70" zoomScaleNormal="70" zoomScaleSheetLayoutView="100" workbookViewId="0" topLeftCell="A35">
      <selection activeCell="B39" sqref="B39"/>
    </sheetView>
  </sheetViews>
  <sheetFormatPr defaultColWidth="9.140625" defaultRowHeight="12.75"/>
  <cols>
    <col min="1" max="1" width="2.57421875" style="8" customWidth="1"/>
    <col min="2" max="2" width="58.8515625" style="8" customWidth="1"/>
    <col min="3" max="3" width="2.28125" style="8" customWidth="1"/>
    <col min="4" max="4" width="17.00390625" style="75" customWidth="1"/>
    <col min="5" max="5" width="2.7109375" style="8" customWidth="1"/>
    <col min="6" max="6" width="18.421875" style="75" hidden="1" customWidth="1"/>
    <col min="7" max="7" width="20.7109375" style="75" hidden="1" customWidth="1"/>
    <col min="8" max="8" width="19.140625" style="134" customWidth="1"/>
    <col min="9" max="9" width="11.140625" style="13" customWidth="1"/>
    <col min="10" max="10" width="8.8515625" style="13" customWidth="1"/>
    <col min="11" max="16384" width="3.57421875" style="8" customWidth="1"/>
  </cols>
  <sheetData>
    <row r="1" spans="1:10" s="1" customFormat="1" ht="15">
      <c r="A1" s="39"/>
      <c r="B1" s="2" t="s">
        <v>13</v>
      </c>
      <c r="C1" s="2"/>
      <c r="D1" s="71"/>
      <c r="E1" s="39"/>
      <c r="F1" s="71"/>
      <c r="G1" s="71"/>
      <c r="H1" s="134"/>
      <c r="I1" s="42"/>
      <c r="J1" s="42"/>
    </row>
    <row r="2" spans="1:10" s="1" customFormat="1" ht="15" customHeight="1">
      <c r="A2" s="39"/>
      <c r="B2" s="2" t="s">
        <v>14</v>
      </c>
      <c r="C2" s="2"/>
      <c r="D2" s="72"/>
      <c r="E2" s="2"/>
      <c r="F2" s="72"/>
      <c r="G2" s="72"/>
      <c r="H2" s="134"/>
      <c r="I2" s="42"/>
      <c r="J2" s="42"/>
    </row>
    <row r="3" spans="1:10" s="1" customFormat="1" ht="15" customHeight="1">
      <c r="A3" s="39"/>
      <c r="B3" s="2" t="s">
        <v>15</v>
      </c>
      <c r="C3" s="2"/>
      <c r="D3" s="72"/>
      <c r="E3" s="2"/>
      <c r="F3" s="72"/>
      <c r="G3" s="72"/>
      <c r="H3" s="134"/>
      <c r="I3" s="42"/>
      <c r="J3" s="42"/>
    </row>
    <row r="4" spans="1:10" s="1" customFormat="1" ht="15" customHeight="1">
      <c r="A4" s="39"/>
      <c r="B4" s="2" t="s">
        <v>16</v>
      </c>
      <c r="C4" s="2"/>
      <c r="D4" s="72"/>
      <c r="E4" s="2"/>
      <c r="F4" s="72"/>
      <c r="G4" s="72"/>
      <c r="H4" s="134"/>
      <c r="I4" s="42"/>
      <c r="J4" s="42"/>
    </row>
    <row r="5" spans="1:10" s="1" customFormat="1" ht="15" customHeight="1">
      <c r="A5" s="41"/>
      <c r="B5" s="2" t="s">
        <v>17</v>
      </c>
      <c r="C5" s="2"/>
      <c r="D5" s="73"/>
      <c r="E5" s="41"/>
      <c r="F5" s="73"/>
      <c r="G5" s="73"/>
      <c r="H5" s="134"/>
      <c r="I5" s="42"/>
      <c r="J5" s="42"/>
    </row>
    <row r="6" spans="1:8" ht="12" customHeight="1">
      <c r="A6" s="9"/>
      <c r="B6" s="9"/>
      <c r="C6" s="9"/>
      <c r="D6" s="74"/>
      <c r="E6" s="9"/>
      <c r="F6" s="74"/>
      <c r="G6" s="74"/>
      <c r="H6" s="171"/>
    </row>
    <row r="7" ht="12" customHeight="1"/>
    <row r="8" spans="1:7" ht="15" customHeight="1">
      <c r="A8" s="87" t="s">
        <v>65</v>
      </c>
      <c r="B8" s="2"/>
      <c r="C8" s="2"/>
      <c r="D8" s="72"/>
      <c r="E8" s="2"/>
      <c r="F8" s="76"/>
      <c r="G8" s="72"/>
    </row>
    <row r="9" spans="1:7" ht="15" customHeight="1">
      <c r="A9" s="87" t="s">
        <v>135</v>
      </c>
      <c r="B9" s="2"/>
      <c r="C9" s="2"/>
      <c r="D9" s="8"/>
      <c r="F9" s="8"/>
      <c r="G9" s="8"/>
    </row>
    <row r="10" spans="1:8" ht="15" customHeight="1">
      <c r="A10" s="87"/>
      <c r="B10" s="2"/>
      <c r="C10" s="2"/>
      <c r="D10" s="160" t="s">
        <v>19</v>
      </c>
      <c r="E10" s="159"/>
      <c r="F10" s="159"/>
      <c r="G10" s="159"/>
      <c r="H10" s="160" t="s">
        <v>19</v>
      </c>
    </row>
    <row r="11" spans="1:8" ht="15" customHeight="1">
      <c r="A11" s="87"/>
      <c r="B11" s="2"/>
      <c r="C11" s="2"/>
      <c r="D11" s="164" t="s">
        <v>4</v>
      </c>
      <c r="E11" s="2"/>
      <c r="F11" s="77"/>
      <c r="G11" s="102"/>
      <c r="H11" s="164" t="s">
        <v>152</v>
      </c>
    </row>
    <row r="12" spans="1:9" ht="15" customHeight="1">
      <c r="A12" s="1"/>
      <c r="B12" s="1"/>
      <c r="C12" s="1"/>
      <c r="D12" s="77" t="s">
        <v>134</v>
      </c>
      <c r="E12" s="1"/>
      <c r="F12" s="77" t="s">
        <v>66</v>
      </c>
      <c r="G12" s="102" t="s">
        <v>105</v>
      </c>
      <c r="H12" s="77" t="s">
        <v>134</v>
      </c>
      <c r="I12" s="19"/>
    </row>
    <row r="13" spans="1:9" ht="15" customHeight="1">
      <c r="A13" s="1"/>
      <c r="B13" s="1"/>
      <c r="C13" s="1"/>
      <c r="D13" s="88" t="s">
        <v>8</v>
      </c>
      <c r="E13" s="1"/>
      <c r="F13" s="77"/>
      <c r="G13" s="102"/>
      <c r="H13" s="77" t="s">
        <v>6</v>
      </c>
      <c r="I13" s="19"/>
    </row>
    <row r="14" spans="1:9" ht="15" customHeight="1">
      <c r="A14" s="1"/>
      <c r="B14" s="1"/>
      <c r="C14" s="1"/>
      <c r="D14" s="88"/>
      <c r="E14" s="1"/>
      <c r="F14" s="77"/>
      <c r="G14" s="102"/>
      <c r="H14" s="77" t="s">
        <v>133</v>
      </c>
      <c r="I14" s="19"/>
    </row>
    <row r="15" spans="1:9" ht="15" customHeight="1">
      <c r="A15" s="1"/>
      <c r="B15" s="1"/>
      <c r="C15" s="1"/>
      <c r="D15" s="115" t="s">
        <v>160</v>
      </c>
      <c r="E15" s="1"/>
      <c r="F15" s="77"/>
      <c r="G15" s="102"/>
      <c r="H15" s="115" t="s">
        <v>161</v>
      </c>
      <c r="I15" s="19"/>
    </row>
    <row r="16" spans="1:9" ht="15" customHeight="1">
      <c r="A16" s="2"/>
      <c r="B16" s="2"/>
      <c r="C16" s="2"/>
      <c r="D16" s="165" t="s">
        <v>131</v>
      </c>
      <c r="E16" s="2"/>
      <c r="F16" s="77" t="s">
        <v>67</v>
      </c>
      <c r="G16" s="103" t="s">
        <v>23</v>
      </c>
      <c r="H16" s="165" t="s">
        <v>132</v>
      </c>
      <c r="I16" s="66"/>
    </row>
    <row r="17" spans="1:8" ht="15" customHeight="1">
      <c r="A17" s="1"/>
      <c r="B17" s="1"/>
      <c r="C17" s="1"/>
      <c r="D17" s="102" t="s">
        <v>9</v>
      </c>
      <c r="E17" s="1"/>
      <c r="F17" s="77" t="s">
        <v>68</v>
      </c>
      <c r="G17" s="102" t="s">
        <v>9</v>
      </c>
      <c r="H17" s="102" t="s">
        <v>9</v>
      </c>
    </row>
    <row r="18" spans="1:7" ht="15" customHeight="1">
      <c r="A18" s="2" t="s">
        <v>69</v>
      </c>
      <c r="B18" s="1"/>
      <c r="C18" s="1"/>
      <c r="D18" s="104"/>
      <c r="E18" s="1"/>
      <c r="G18" s="104"/>
    </row>
    <row r="19" spans="1:10" ht="15" customHeight="1">
      <c r="A19" s="1" t="s">
        <v>113</v>
      </c>
      <c r="B19" s="1"/>
      <c r="C19" s="1"/>
      <c r="D19" s="104">
        <f>'Inc Stat '!I38</f>
        <v>22792</v>
      </c>
      <c r="E19" s="1"/>
      <c r="F19" s="75">
        <v>30086985</v>
      </c>
      <c r="G19" s="104">
        <v>-20005</v>
      </c>
      <c r="H19" s="134">
        <v>13709</v>
      </c>
      <c r="I19" s="26"/>
      <c r="J19" s="26"/>
    </row>
    <row r="20" spans="1:10" ht="15" customHeight="1">
      <c r="A20" s="1"/>
      <c r="B20" s="1"/>
      <c r="C20" s="1"/>
      <c r="D20" s="104"/>
      <c r="E20" s="1"/>
      <c r="G20" s="104"/>
      <c r="J20" s="26"/>
    </row>
    <row r="21" spans="1:10" ht="15" customHeight="1">
      <c r="A21" s="1" t="s">
        <v>70</v>
      </c>
      <c r="B21" s="1"/>
      <c r="C21" s="1"/>
      <c r="D21" s="104"/>
      <c r="E21" s="1"/>
      <c r="G21" s="104"/>
      <c r="J21" s="26"/>
    </row>
    <row r="22" spans="1:10" ht="15" customHeight="1">
      <c r="A22" s="2"/>
      <c r="B22" s="1" t="s">
        <v>71</v>
      </c>
      <c r="C22" s="1"/>
      <c r="D22" s="104">
        <v>-1624</v>
      </c>
      <c r="E22" s="1"/>
      <c r="F22" s="75">
        <f>-3807945</f>
        <v>-3807945</v>
      </c>
      <c r="G22" s="104">
        <v>-5077</v>
      </c>
      <c r="H22" s="134">
        <v>-1620</v>
      </c>
      <c r="I22" s="73"/>
      <c r="J22" s="26"/>
    </row>
    <row r="23" spans="1:10" ht="15" customHeight="1">
      <c r="A23" s="2"/>
      <c r="B23" s="1" t="s">
        <v>72</v>
      </c>
      <c r="C23" s="1"/>
      <c r="D23" s="104">
        <v>241</v>
      </c>
      <c r="E23" s="1"/>
      <c r="F23" s="75">
        <v>721431</v>
      </c>
      <c r="G23" s="104">
        <v>1166</v>
      </c>
      <c r="H23" s="134">
        <v>241</v>
      </c>
      <c r="I23" s="73"/>
      <c r="J23" s="26"/>
    </row>
    <row r="24" spans="1:10" ht="15" customHeight="1">
      <c r="A24" s="1"/>
      <c r="B24" s="1" t="s">
        <v>73</v>
      </c>
      <c r="C24" s="1"/>
      <c r="D24" s="104">
        <v>4423</v>
      </c>
      <c r="E24" s="1"/>
      <c r="F24" s="75">
        <v>10292451</v>
      </c>
      <c r="G24" s="104">
        <v>12539</v>
      </c>
      <c r="H24" s="134">
        <v>4423</v>
      </c>
      <c r="I24" s="73"/>
      <c r="J24" s="26"/>
    </row>
    <row r="25" spans="1:10" ht="15" customHeight="1">
      <c r="A25" s="1"/>
      <c r="B25" s="1" t="s">
        <v>74</v>
      </c>
      <c r="C25" s="1"/>
      <c r="D25" s="104">
        <v>6516</v>
      </c>
      <c r="E25" s="1"/>
      <c r="F25" s="75">
        <v>14968063</v>
      </c>
      <c r="G25" s="104">
        <v>18711</v>
      </c>
      <c r="H25" s="134">
        <v>5846</v>
      </c>
      <c r="I25" s="73"/>
      <c r="J25" s="26"/>
    </row>
    <row r="26" spans="1:10" ht="15" customHeight="1">
      <c r="A26" s="1"/>
      <c r="B26" s="1" t="s">
        <v>154</v>
      </c>
      <c r="C26" s="1"/>
      <c r="D26" s="104">
        <v>1</v>
      </c>
      <c r="E26" s="1"/>
      <c r="G26" s="104"/>
      <c r="H26" s="134">
        <v>0</v>
      </c>
      <c r="I26" s="73"/>
      <c r="J26" s="26"/>
    </row>
    <row r="27" spans="1:10" ht="15" customHeight="1" hidden="1">
      <c r="A27" s="1"/>
      <c r="B27" s="1" t="s">
        <v>128</v>
      </c>
      <c r="C27" s="1"/>
      <c r="D27" s="134">
        <v>0</v>
      </c>
      <c r="E27" s="1"/>
      <c r="F27" s="75">
        <v>3230</v>
      </c>
      <c r="G27" s="104">
        <v>997</v>
      </c>
      <c r="H27" s="134">
        <v>0</v>
      </c>
      <c r="I27" s="73"/>
      <c r="J27" s="26"/>
    </row>
    <row r="28" spans="1:10" ht="15" customHeight="1" hidden="1">
      <c r="A28" s="1"/>
      <c r="B28" s="1" t="s">
        <v>114</v>
      </c>
      <c r="C28" s="1"/>
      <c r="D28" s="134">
        <v>0</v>
      </c>
      <c r="E28" s="1"/>
      <c r="F28" s="75">
        <v>122</v>
      </c>
      <c r="G28" s="112">
        <v>-39</v>
      </c>
      <c r="H28" s="134">
        <v>0</v>
      </c>
      <c r="I28" s="158"/>
      <c r="J28" s="26"/>
    </row>
    <row r="29" spans="1:10" ht="15" customHeight="1">
      <c r="A29" s="1"/>
      <c r="B29" s="1" t="s">
        <v>107</v>
      </c>
      <c r="C29" s="1"/>
      <c r="D29" s="104">
        <f>-'Inc Stat '!I30</f>
        <v>1479</v>
      </c>
      <c r="E29" s="1"/>
      <c r="F29" s="75">
        <v>5122317</v>
      </c>
      <c r="G29" s="104">
        <v>6424</v>
      </c>
      <c r="H29" s="134">
        <v>1787</v>
      </c>
      <c r="I29" s="73"/>
      <c r="J29" s="26"/>
    </row>
    <row r="30" spans="1:10" ht="15" customHeight="1">
      <c r="A30" s="1"/>
      <c r="B30" s="1" t="s">
        <v>75</v>
      </c>
      <c r="C30" s="1"/>
      <c r="D30" s="73">
        <v>-339</v>
      </c>
      <c r="E30" s="1"/>
      <c r="F30" s="75">
        <f>-866983</f>
        <v>-866983</v>
      </c>
      <c r="G30" s="73">
        <v>-818</v>
      </c>
      <c r="H30" s="134">
        <v>-232</v>
      </c>
      <c r="I30" s="73"/>
      <c r="J30" s="26"/>
    </row>
    <row r="31" spans="1:10" ht="15" customHeight="1">
      <c r="A31" s="1"/>
      <c r="B31" s="1" t="s">
        <v>106</v>
      </c>
      <c r="C31" s="1"/>
      <c r="D31" s="105">
        <f>-'Inc Stat '!I36</f>
        <v>8094</v>
      </c>
      <c r="E31" s="1"/>
      <c r="G31" s="105">
        <v>-28</v>
      </c>
      <c r="H31" s="171">
        <v>3580</v>
      </c>
      <c r="I31" s="73"/>
      <c r="J31" s="26"/>
    </row>
    <row r="32" spans="1:10" ht="15" customHeight="1">
      <c r="A32" s="1"/>
      <c r="B32" s="1"/>
      <c r="C32" s="1"/>
      <c r="D32" s="104">
        <f>SUM(D19:D31)</f>
        <v>41583</v>
      </c>
      <c r="E32" s="1"/>
      <c r="F32" s="75">
        <f>SUM(F19:F30)</f>
        <v>56519671</v>
      </c>
      <c r="G32" s="104">
        <f>SUM(G19:G31)</f>
        <v>13870</v>
      </c>
      <c r="H32" s="134">
        <f>SUM(H19:H31)</f>
        <v>27734</v>
      </c>
      <c r="I32" s="73"/>
      <c r="J32" s="26"/>
    </row>
    <row r="33" spans="1:10" ht="15" customHeight="1">
      <c r="A33" s="1" t="s">
        <v>76</v>
      </c>
      <c r="B33" s="1"/>
      <c r="C33" s="1"/>
      <c r="D33" s="73"/>
      <c r="E33" s="1"/>
      <c r="F33" s="26"/>
      <c r="G33" s="73"/>
      <c r="I33" s="73"/>
      <c r="J33" s="26"/>
    </row>
    <row r="34" spans="1:10" ht="15" customHeight="1">
      <c r="A34" s="1"/>
      <c r="B34" s="1" t="s">
        <v>77</v>
      </c>
      <c r="C34" s="1"/>
      <c r="D34" s="73">
        <v>6584</v>
      </c>
      <c r="E34" s="1"/>
      <c r="F34" s="26">
        <v>9169177</v>
      </c>
      <c r="G34" s="73">
        <v>-16043</v>
      </c>
      <c r="H34" s="134">
        <v>22847</v>
      </c>
      <c r="I34" s="73"/>
      <c r="J34" s="26"/>
    </row>
    <row r="35" spans="1:10" ht="15" customHeight="1">
      <c r="A35" s="1"/>
      <c r="B35" s="1" t="s">
        <v>78</v>
      </c>
      <c r="C35" s="1"/>
      <c r="D35" s="104">
        <f>6602-1753</f>
        <v>4849</v>
      </c>
      <c r="E35" s="1"/>
      <c r="F35" s="75">
        <f>6238342-16172556</f>
        <v>-9934214</v>
      </c>
      <c r="G35" s="104">
        <v>-34955</v>
      </c>
      <c r="H35" s="134">
        <v>-2101</v>
      </c>
      <c r="I35" s="73"/>
      <c r="J35" s="26"/>
    </row>
    <row r="36" spans="1:10" ht="15" customHeight="1">
      <c r="A36" s="1"/>
      <c r="B36" s="1" t="s">
        <v>79</v>
      </c>
      <c r="C36" s="1"/>
      <c r="D36" s="105">
        <f>5919-7654</f>
        <v>-1735</v>
      </c>
      <c r="E36" s="41"/>
      <c r="F36" s="74">
        <f>-27122964-3382989</f>
        <v>-30505953</v>
      </c>
      <c r="G36" s="105">
        <v>42466</v>
      </c>
      <c r="H36" s="171">
        <v>1012</v>
      </c>
      <c r="I36" s="73"/>
      <c r="J36" s="26"/>
    </row>
    <row r="37" spans="1:10" ht="15" customHeight="1">
      <c r="A37" s="1"/>
      <c r="B37" s="1"/>
      <c r="C37" s="1"/>
      <c r="D37" s="104">
        <f>SUM(D32:D36)</f>
        <v>51281</v>
      </c>
      <c r="E37" s="1"/>
      <c r="F37" s="75">
        <f>SUM(F32:F36)</f>
        <v>25248681</v>
      </c>
      <c r="G37" s="104">
        <f>SUM(G32:G36)</f>
        <v>5338</v>
      </c>
      <c r="H37" s="104">
        <f>SUM(H32:H36)</f>
        <v>49492</v>
      </c>
      <c r="I37" s="73"/>
      <c r="J37" s="26"/>
    </row>
    <row r="38" spans="1:10" ht="15" customHeight="1">
      <c r="A38" s="1"/>
      <c r="B38" s="1"/>
      <c r="C38" s="1"/>
      <c r="D38" s="104"/>
      <c r="E38" s="1"/>
      <c r="G38" s="104"/>
      <c r="I38" s="73"/>
      <c r="J38" s="26"/>
    </row>
    <row r="39" spans="1:10" ht="15" customHeight="1">
      <c r="A39" s="1" t="s">
        <v>80</v>
      </c>
      <c r="B39" s="1"/>
      <c r="C39" s="1"/>
      <c r="D39" s="106">
        <v>-1555</v>
      </c>
      <c r="E39" s="95"/>
      <c r="F39" s="78">
        <f>-5122317</f>
        <v>-5122317</v>
      </c>
      <c r="G39" s="106">
        <v>-6424</v>
      </c>
      <c r="H39" s="134">
        <v>-1831</v>
      </c>
      <c r="I39" s="146"/>
      <c r="J39" s="26"/>
    </row>
    <row r="40" spans="1:10" ht="15" customHeight="1">
      <c r="A40" s="1" t="s">
        <v>81</v>
      </c>
      <c r="B40" s="1"/>
      <c r="C40" s="1"/>
      <c r="D40" s="107">
        <v>339</v>
      </c>
      <c r="E40" s="1"/>
      <c r="F40" s="79">
        <v>866983</v>
      </c>
      <c r="G40" s="107">
        <v>818</v>
      </c>
      <c r="H40" s="134">
        <v>232</v>
      </c>
      <c r="I40" s="107"/>
      <c r="J40" s="26"/>
    </row>
    <row r="41" spans="1:10" ht="15" customHeight="1">
      <c r="A41" s="1" t="s">
        <v>82</v>
      </c>
      <c r="B41" s="1"/>
      <c r="C41" s="1"/>
      <c r="D41" s="73">
        <v>-1175</v>
      </c>
      <c r="E41" s="41"/>
      <c r="F41" s="26">
        <f>-1642741</f>
        <v>-1642741</v>
      </c>
      <c r="G41" s="73">
        <v>-3404</v>
      </c>
      <c r="H41" s="134">
        <v>-3797</v>
      </c>
      <c r="I41" s="73"/>
      <c r="J41" s="26"/>
    </row>
    <row r="42" spans="1:10" ht="15" customHeight="1" hidden="1">
      <c r="A42" s="1" t="s">
        <v>125</v>
      </c>
      <c r="B42" s="1"/>
      <c r="C42" s="1"/>
      <c r="D42" s="134">
        <v>0</v>
      </c>
      <c r="E42" s="1"/>
      <c r="F42" s="26"/>
      <c r="G42" s="105"/>
      <c r="H42" s="134">
        <v>0</v>
      </c>
      <c r="I42" s="73"/>
      <c r="J42" s="26"/>
    </row>
    <row r="43" spans="1:10" ht="15" customHeight="1">
      <c r="A43" s="1" t="s">
        <v>83</v>
      </c>
      <c r="B43" s="1"/>
      <c r="C43" s="1"/>
      <c r="D43" s="131">
        <f>SUM(D37:D42)</f>
        <v>48890</v>
      </c>
      <c r="E43" s="1"/>
      <c r="F43" s="26">
        <f>SUM(F37:F41)</f>
        <v>19350606</v>
      </c>
      <c r="G43" s="131">
        <f>SUM(G37:G41)</f>
        <v>-3672</v>
      </c>
      <c r="H43" s="131">
        <f>SUM(H37:H42)</f>
        <v>44096</v>
      </c>
      <c r="I43" s="73"/>
      <c r="J43" s="26"/>
    </row>
    <row r="44" spans="1:10" ht="15" customHeight="1">
      <c r="A44" s="1"/>
      <c r="B44" s="1"/>
      <c r="C44" s="1"/>
      <c r="D44" s="108"/>
      <c r="E44" s="1"/>
      <c r="F44" s="80"/>
      <c r="G44" s="108"/>
      <c r="I44" s="108"/>
      <c r="J44" s="26"/>
    </row>
    <row r="45" spans="1:10" ht="15" customHeight="1">
      <c r="A45" s="2" t="s">
        <v>84</v>
      </c>
      <c r="B45" s="1"/>
      <c r="C45" s="1"/>
      <c r="D45" s="108"/>
      <c r="E45" s="1"/>
      <c r="F45" s="80"/>
      <c r="G45" s="108"/>
      <c r="I45" s="108"/>
      <c r="J45" s="26"/>
    </row>
    <row r="46" spans="1:10" ht="15" customHeight="1">
      <c r="A46" s="1" t="s">
        <v>85</v>
      </c>
      <c r="B46" s="1"/>
      <c r="C46" s="1"/>
      <c r="D46" s="104">
        <v>-7627</v>
      </c>
      <c r="E46" s="1"/>
      <c r="F46" s="75">
        <f>-18318970</f>
        <v>-18318970</v>
      </c>
      <c r="G46" s="104">
        <v>-18439</v>
      </c>
      <c r="H46" s="134">
        <v>-12380</v>
      </c>
      <c r="I46" s="73"/>
      <c r="J46" s="26"/>
    </row>
    <row r="47" spans="1:10" ht="15" customHeight="1">
      <c r="A47" s="1" t="s">
        <v>86</v>
      </c>
      <c r="B47" s="1"/>
      <c r="C47" s="1"/>
      <c r="D47" s="134">
        <v>0</v>
      </c>
      <c r="E47" s="1"/>
      <c r="F47" s="74">
        <v>109138</v>
      </c>
      <c r="G47" s="98">
        <v>0</v>
      </c>
      <c r="H47" s="134">
        <v>6</v>
      </c>
      <c r="I47" s="73"/>
      <c r="J47" s="26"/>
    </row>
    <row r="48" spans="1:10" ht="15" customHeight="1">
      <c r="A48" s="1" t="s">
        <v>153</v>
      </c>
      <c r="B48" s="1"/>
      <c r="C48" s="1"/>
      <c r="D48" s="134">
        <v>-11891</v>
      </c>
      <c r="E48" s="1"/>
      <c r="F48" s="26"/>
      <c r="G48" s="98"/>
      <c r="H48" s="134">
        <v>0</v>
      </c>
      <c r="I48" s="73"/>
      <c r="J48" s="26"/>
    </row>
    <row r="49" spans="1:9" ht="15" customHeight="1">
      <c r="A49" s="1" t="s">
        <v>87</v>
      </c>
      <c r="B49" s="1"/>
      <c r="C49" s="1"/>
      <c r="D49" s="131">
        <f>SUM(D46:D48)</f>
        <v>-19518</v>
      </c>
      <c r="E49" s="1"/>
      <c r="F49" s="75">
        <f>SUM(F46:F47)</f>
        <v>-18209832</v>
      </c>
      <c r="G49" s="104">
        <f>SUM(G46:G47)</f>
        <v>-18439</v>
      </c>
      <c r="H49" s="131">
        <f>SUM(H46:H48)</f>
        <v>-12374</v>
      </c>
      <c r="I49" s="73"/>
    </row>
    <row r="50" spans="1:10" ht="15" customHeight="1">
      <c r="A50" s="1"/>
      <c r="B50" s="1"/>
      <c r="C50" s="1"/>
      <c r="D50" s="73"/>
      <c r="E50" s="1"/>
      <c r="F50" s="74"/>
      <c r="G50" s="73"/>
      <c r="I50" s="73"/>
      <c r="J50" s="26"/>
    </row>
    <row r="51" spans="1:10" ht="15" customHeight="1">
      <c r="A51" s="2" t="s">
        <v>88</v>
      </c>
      <c r="B51" s="1"/>
      <c r="C51" s="1"/>
      <c r="D51" s="104"/>
      <c r="E51" s="1"/>
      <c r="G51" s="104"/>
      <c r="I51" s="73"/>
      <c r="J51" s="26"/>
    </row>
    <row r="52" spans="1:10" ht="15" customHeight="1">
      <c r="A52" s="1" t="s">
        <v>120</v>
      </c>
      <c r="B52" s="1"/>
      <c r="C52" s="1"/>
      <c r="D52" s="98">
        <v>-3763</v>
      </c>
      <c r="E52" s="1"/>
      <c r="G52" s="104"/>
      <c r="H52" s="134">
        <v>-213</v>
      </c>
      <c r="I52" s="73"/>
      <c r="J52" s="26"/>
    </row>
    <row r="53" spans="1:10" ht="15" customHeight="1">
      <c r="A53" s="1" t="s">
        <v>89</v>
      </c>
      <c r="B53" s="1"/>
      <c r="C53" s="1"/>
      <c r="D53" s="98">
        <v>-9345</v>
      </c>
      <c r="E53" s="2"/>
      <c r="F53" s="76"/>
      <c r="G53" s="104">
        <v>-6000</v>
      </c>
      <c r="H53" s="134">
        <v>-9896</v>
      </c>
      <c r="I53" s="157"/>
      <c r="J53" s="26"/>
    </row>
    <row r="54" spans="1:10" ht="15" customHeight="1" hidden="1">
      <c r="A54" s="1" t="s">
        <v>90</v>
      </c>
      <c r="B54" s="1"/>
      <c r="C54" s="1"/>
      <c r="D54" s="134">
        <v>0</v>
      </c>
      <c r="E54" s="41"/>
      <c r="F54" s="26">
        <v>13219428</v>
      </c>
      <c r="G54" s="98">
        <v>0</v>
      </c>
      <c r="H54" s="134">
        <v>0</v>
      </c>
      <c r="I54" s="73"/>
      <c r="J54" s="26"/>
    </row>
    <row r="55" spans="1:10" ht="15" customHeight="1">
      <c r="A55" s="1" t="s">
        <v>91</v>
      </c>
      <c r="B55" s="1"/>
      <c r="C55" s="1"/>
      <c r="D55" s="105">
        <v>-14664</v>
      </c>
      <c r="E55" s="41"/>
      <c r="F55" s="74">
        <f>-929382</f>
        <v>-929382</v>
      </c>
      <c r="G55" s="105"/>
      <c r="H55" s="134">
        <v>-8000</v>
      </c>
      <c r="I55" s="73"/>
      <c r="J55" s="26"/>
    </row>
    <row r="56" spans="1:10" ht="15" customHeight="1" hidden="1">
      <c r="A56" s="1" t="s">
        <v>92</v>
      </c>
      <c r="B56" s="1"/>
      <c r="C56" s="1"/>
      <c r="D56" s="98">
        <v>0</v>
      </c>
      <c r="E56" s="95"/>
      <c r="F56" s="81"/>
      <c r="G56" s="106">
        <v>23800</v>
      </c>
      <c r="H56" s="134">
        <v>0</v>
      </c>
      <c r="I56" s="157"/>
      <c r="J56" s="26"/>
    </row>
    <row r="57" spans="1:10" ht="15" customHeight="1" hidden="1">
      <c r="A57" s="1" t="s">
        <v>93</v>
      </c>
      <c r="B57" s="1"/>
      <c r="C57" s="1"/>
      <c r="D57" s="132">
        <v>0</v>
      </c>
      <c r="E57" s="1"/>
      <c r="F57" s="74"/>
      <c r="G57" s="105">
        <v>-39800</v>
      </c>
      <c r="H57" s="134">
        <v>0</v>
      </c>
      <c r="I57" s="157"/>
      <c r="J57" s="26"/>
    </row>
    <row r="58" spans="1:10" ht="15" customHeight="1">
      <c r="A58" s="1" t="s">
        <v>94</v>
      </c>
      <c r="B58" s="1"/>
      <c r="C58" s="1"/>
      <c r="D58" s="131">
        <f>SUM(D52:D57)</f>
        <v>-27772</v>
      </c>
      <c r="E58" s="1"/>
      <c r="F58" s="75">
        <f>SUM(F54:F57)</f>
        <v>12290046</v>
      </c>
      <c r="G58" s="104">
        <f>SUM(G53:G57)</f>
        <v>-22000</v>
      </c>
      <c r="H58" s="172">
        <f>SUM(H52:H57)</f>
        <v>-18109</v>
      </c>
      <c r="I58" s="73"/>
      <c r="J58" s="26"/>
    </row>
    <row r="59" spans="1:10" ht="15" customHeight="1">
      <c r="A59" s="1"/>
      <c r="B59" s="1"/>
      <c r="C59" s="1"/>
      <c r="D59" s="104"/>
      <c r="E59" s="1"/>
      <c r="G59" s="104"/>
      <c r="I59" s="73"/>
      <c r="J59" s="26"/>
    </row>
    <row r="60" spans="1:10" ht="15" customHeight="1">
      <c r="A60" s="2" t="s">
        <v>95</v>
      </c>
      <c r="B60" s="1"/>
      <c r="C60" s="1"/>
      <c r="D60" s="73">
        <f>D58+D49+D43</f>
        <v>1600</v>
      </c>
      <c r="E60" s="1"/>
      <c r="F60" s="26">
        <f>F58+F49+F43</f>
        <v>13430820</v>
      </c>
      <c r="G60" s="73">
        <f>G58+G49+G43</f>
        <v>-44111</v>
      </c>
      <c r="H60" s="73">
        <f>H58+H49+H43</f>
        <v>13613</v>
      </c>
      <c r="I60" s="73"/>
      <c r="J60" s="26"/>
    </row>
    <row r="61" spans="1:10" ht="15" customHeight="1">
      <c r="A61" s="1"/>
      <c r="B61" s="1"/>
      <c r="C61" s="1"/>
      <c r="D61" s="73"/>
      <c r="E61" s="1"/>
      <c r="F61" s="26"/>
      <c r="G61" s="73"/>
      <c r="I61" s="73"/>
      <c r="J61" s="26"/>
    </row>
    <row r="62" spans="1:10" ht="15" customHeight="1">
      <c r="A62" s="2" t="s">
        <v>96</v>
      </c>
      <c r="B62" s="1"/>
      <c r="C62" s="1"/>
      <c r="D62" s="109">
        <v>48873</v>
      </c>
      <c r="E62" s="1"/>
      <c r="F62" s="82">
        <v>26487895</v>
      </c>
      <c r="G62" s="109">
        <v>69580</v>
      </c>
      <c r="H62" s="171">
        <v>37386</v>
      </c>
      <c r="I62" s="108"/>
      <c r="J62" s="26"/>
    </row>
    <row r="63" spans="1:10" ht="15" customHeight="1">
      <c r="A63" s="1"/>
      <c r="B63" s="1"/>
      <c r="C63" s="1"/>
      <c r="D63" s="110"/>
      <c r="E63" s="1"/>
      <c r="F63" s="83"/>
      <c r="G63" s="110"/>
      <c r="I63" s="108"/>
      <c r="J63" s="26"/>
    </row>
    <row r="64" spans="1:10" ht="15" customHeight="1" thickBot="1">
      <c r="A64" s="2" t="s">
        <v>97</v>
      </c>
      <c r="B64" s="1"/>
      <c r="C64" s="1"/>
      <c r="D64" s="111">
        <f>D60+D62</f>
        <v>50473</v>
      </c>
      <c r="E64" s="1"/>
      <c r="F64" s="84">
        <f>F60+F62</f>
        <v>39918715</v>
      </c>
      <c r="G64" s="111">
        <f>G60+G62</f>
        <v>25469</v>
      </c>
      <c r="H64" s="111">
        <f>H60+H62</f>
        <v>50999</v>
      </c>
      <c r="I64" s="108"/>
      <c r="J64" s="26"/>
    </row>
    <row r="65" spans="1:7" ht="15" customHeight="1" thickTop="1">
      <c r="A65" s="95"/>
      <c r="B65" s="1"/>
      <c r="C65" s="1"/>
      <c r="D65" s="104"/>
      <c r="E65" s="1"/>
      <c r="G65" s="104"/>
    </row>
    <row r="66" spans="1:10" s="54" customFormat="1" ht="15" customHeight="1">
      <c r="A66" s="101" t="s">
        <v>155</v>
      </c>
      <c r="B66" s="1"/>
      <c r="C66" s="1"/>
      <c r="D66" s="104"/>
      <c r="E66" s="1"/>
      <c r="F66" s="85"/>
      <c r="G66" s="104"/>
      <c r="H66" s="134"/>
      <c r="I66" s="155"/>
      <c r="J66" s="155"/>
    </row>
    <row r="67" spans="1:10" s="54" customFormat="1" ht="15" customHeight="1">
      <c r="A67" s="95" t="s">
        <v>166</v>
      </c>
      <c r="B67" s="1"/>
      <c r="C67" s="1"/>
      <c r="D67" s="104"/>
      <c r="E67" s="1"/>
      <c r="F67" s="85"/>
      <c r="G67" s="104"/>
      <c r="H67" s="134"/>
      <c r="I67" s="155"/>
      <c r="J67" s="155"/>
    </row>
    <row r="68" spans="1:10" s="54" customFormat="1" ht="15.75">
      <c r="A68" s="101" t="s">
        <v>137</v>
      </c>
      <c r="B68" s="8"/>
      <c r="C68" s="14"/>
      <c r="D68" s="8"/>
      <c r="E68" s="14"/>
      <c r="F68" s="1"/>
      <c r="G68" s="8"/>
      <c r="H68" s="134"/>
      <c r="I68" s="8"/>
      <c r="J68" s="8"/>
    </row>
    <row r="69" spans="1:10" s="54" customFormat="1" ht="15.75">
      <c r="A69" s="101" t="s">
        <v>138</v>
      </c>
      <c r="B69" s="8"/>
      <c r="C69" s="14"/>
      <c r="D69" s="8"/>
      <c r="E69" s="14"/>
      <c r="F69" s="1"/>
      <c r="G69" s="8"/>
      <c r="H69" s="134"/>
      <c r="I69" s="8"/>
      <c r="J69" s="8"/>
    </row>
    <row r="70" spans="1:10" s="54" customFormat="1" ht="15.75">
      <c r="A70" s="53"/>
      <c r="D70" s="85"/>
      <c r="F70" s="85"/>
      <c r="G70" s="85"/>
      <c r="H70" s="134"/>
      <c r="I70" s="155"/>
      <c r="J70" s="155"/>
    </row>
    <row r="71" spans="1:10" s="54" customFormat="1" ht="15.75">
      <c r="A71" s="53"/>
      <c r="D71" s="85"/>
      <c r="F71" s="85"/>
      <c r="G71" s="85"/>
      <c r="H71" s="134"/>
      <c r="I71" s="155"/>
      <c r="J71" s="155"/>
    </row>
    <row r="72" spans="1:10" s="54" customFormat="1" ht="15.75">
      <c r="A72" s="53"/>
      <c r="D72" s="85"/>
      <c r="F72" s="85"/>
      <c r="G72" s="85"/>
      <c r="H72" s="134"/>
      <c r="I72" s="155"/>
      <c r="J72" s="155"/>
    </row>
    <row r="73" spans="1:10" s="54" customFormat="1" ht="15.75">
      <c r="A73" s="53"/>
      <c r="D73" s="85"/>
      <c r="F73" s="85"/>
      <c r="G73" s="85"/>
      <c r="H73" s="134"/>
      <c r="I73" s="155"/>
      <c r="J73" s="155"/>
    </row>
    <row r="74" spans="1:10" s="54" customFormat="1" ht="15.75">
      <c r="A74" s="53"/>
      <c r="D74" s="85"/>
      <c r="F74" s="85"/>
      <c r="G74" s="85"/>
      <c r="H74" s="134"/>
      <c r="I74" s="155"/>
      <c r="J74" s="155"/>
    </row>
    <row r="75" spans="1:10" s="54" customFormat="1" ht="15.75">
      <c r="A75" s="53"/>
      <c r="D75" s="85"/>
      <c r="F75" s="85"/>
      <c r="G75" s="85"/>
      <c r="H75" s="134"/>
      <c r="I75" s="155"/>
      <c r="J75" s="155"/>
    </row>
    <row r="76" spans="1:10" s="54" customFormat="1" ht="15.75">
      <c r="A76" s="53"/>
      <c r="D76" s="85"/>
      <c r="F76" s="85"/>
      <c r="G76" s="85"/>
      <c r="H76" s="134"/>
      <c r="I76" s="155"/>
      <c r="J76" s="155"/>
    </row>
    <row r="77" spans="1:10" s="54" customFormat="1" ht="15.75">
      <c r="A77" s="53"/>
      <c r="D77" s="85"/>
      <c r="F77" s="85"/>
      <c r="G77" s="85"/>
      <c r="H77" s="134"/>
      <c r="I77" s="155"/>
      <c r="J77" s="155"/>
    </row>
    <row r="78" spans="1:10" s="54" customFormat="1" ht="15.75">
      <c r="A78" s="53"/>
      <c r="D78" s="85"/>
      <c r="F78" s="85"/>
      <c r="G78" s="85"/>
      <c r="H78" s="134"/>
      <c r="I78" s="155"/>
      <c r="J78" s="155"/>
    </row>
    <row r="79" spans="1:10" s="54" customFormat="1" ht="15.75">
      <c r="A79" s="53"/>
      <c r="D79" s="85"/>
      <c r="F79" s="85"/>
      <c r="G79" s="85"/>
      <c r="H79" s="134"/>
      <c r="I79" s="155"/>
      <c r="J79" s="155"/>
    </row>
    <row r="80" spans="1:10" s="54" customFormat="1" ht="15.75">
      <c r="A80" s="53"/>
      <c r="D80" s="85"/>
      <c r="F80" s="85"/>
      <c r="G80" s="85"/>
      <c r="H80" s="134"/>
      <c r="I80" s="155"/>
      <c r="J80" s="155"/>
    </row>
    <row r="81" spans="1:10" s="54" customFormat="1" ht="15.75">
      <c r="A81" s="53"/>
      <c r="D81" s="85"/>
      <c r="F81" s="85"/>
      <c r="G81" s="85"/>
      <c r="H81" s="134"/>
      <c r="I81" s="155"/>
      <c r="J81" s="155"/>
    </row>
    <row r="82" spans="1:10" s="54" customFormat="1" ht="15.75">
      <c r="A82" s="53"/>
      <c r="D82" s="85"/>
      <c r="F82" s="85"/>
      <c r="G82" s="85"/>
      <c r="H82" s="134"/>
      <c r="I82" s="155"/>
      <c r="J82" s="155"/>
    </row>
    <row r="83" spans="1:10" s="54" customFormat="1" ht="15.75">
      <c r="A83" s="53"/>
      <c r="D83" s="85"/>
      <c r="F83" s="85"/>
      <c r="G83" s="85"/>
      <c r="H83" s="134"/>
      <c r="I83" s="155"/>
      <c r="J83" s="155"/>
    </row>
    <row r="84" spans="1:10" s="54" customFormat="1" ht="15.75">
      <c r="A84" s="53"/>
      <c r="D84" s="85"/>
      <c r="F84" s="85"/>
      <c r="G84" s="85"/>
      <c r="H84" s="134"/>
      <c r="I84" s="155"/>
      <c r="J84" s="155"/>
    </row>
    <row r="85" spans="1:10" s="54" customFormat="1" ht="15.75">
      <c r="A85" s="53"/>
      <c r="D85" s="85"/>
      <c r="F85" s="85"/>
      <c r="G85" s="85"/>
      <c r="H85" s="134"/>
      <c r="I85" s="155"/>
      <c r="J85" s="155"/>
    </row>
    <row r="86" spans="1:10" s="54" customFormat="1" ht="15.75">
      <c r="A86" s="53"/>
      <c r="D86" s="85"/>
      <c r="F86" s="85"/>
      <c r="G86" s="85"/>
      <c r="H86" s="134"/>
      <c r="I86" s="155"/>
      <c r="J86" s="155"/>
    </row>
    <row r="87" spans="1:10" s="54" customFormat="1" ht="15.75">
      <c r="A87" s="53"/>
      <c r="D87" s="85"/>
      <c r="F87" s="85"/>
      <c r="G87" s="85"/>
      <c r="H87" s="134"/>
      <c r="I87" s="155"/>
      <c r="J87" s="155"/>
    </row>
    <row r="88" spans="1:10" s="54" customFormat="1" ht="15.75">
      <c r="A88" s="53"/>
      <c r="D88" s="85"/>
      <c r="F88" s="85"/>
      <c r="G88" s="85"/>
      <c r="H88" s="134"/>
      <c r="I88" s="155"/>
      <c r="J88" s="155"/>
    </row>
    <row r="89" ht="15">
      <c r="A89" s="47"/>
    </row>
    <row r="90" ht="15">
      <c r="A90" s="47"/>
    </row>
    <row r="91" ht="15">
      <c r="A91" s="47"/>
    </row>
    <row r="92" ht="15">
      <c r="A92" s="47"/>
    </row>
    <row r="93" ht="15">
      <c r="A93" s="47"/>
    </row>
    <row r="94" ht="15">
      <c r="A94" s="47"/>
    </row>
    <row r="95" ht="15">
      <c r="A95" s="47"/>
    </row>
    <row r="96" ht="15">
      <c r="A96" s="47"/>
    </row>
    <row r="97" ht="15">
      <c r="A97" s="47"/>
    </row>
    <row r="98" ht="15">
      <c r="A98" s="47"/>
    </row>
    <row r="99" ht="15">
      <c r="A99" s="47"/>
    </row>
    <row r="100" ht="15">
      <c r="A100" s="47"/>
    </row>
    <row r="101" ht="15">
      <c r="A101" s="47"/>
    </row>
    <row r="102" ht="15">
      <c r="A102" s="47"/>
    </row>
    <row r="103" ht="15">
      <c r="A103" s="47"/>
    </row>
    <row r="104" ht="15">
      <c r="A104" s="47"/>
    </row>
    <row r="105" ht="15">
      <c r="A105" s="47"/>
    </row>
    <row r="106" ht="15">
      <c r="A106" s="47"/>
    </row>
    <row r="107" ht="15">
      <c r="A107" s="47"/>
    </row>
    <row r="108" ht="15">
      <c r="A108" s="47"/>
    </row>
    <row r="109" ht="15">
      <c r="A109" s="47"/>
    </row>
    <row r="110" ht="15">
      <c r="A110" s="47"/>
    </row>
    <row r="111" ht="15">
      <c r="A111" s="47"/>
    </row>
    <row r="112" ht="15">
      <c r="A112" s="47"/>
    </row>
    <row r="113" ht="15">
      <c r="A113" s="47"/>
    </row>
    <row r="114" ht="15">
      <c r="A114" s="47"/>
    </row>
    <row r="115" ht="15">
      <c r="A115" s="47"/>
    </row>
    <row r="116" ht="15">
      <c r="A116" s="47"/>
    </row>
    <row r="117" ht="15">
      <c r="A117" s="47"/>
    </row>
    <row r="118" ht="15">
      <c r="A118" s="47"/>
    </row>
    <row r="119" ht="15">
      <c r="A119" s="47"/>
    </row>
    <row r="120" ht="15">
      <c r="A120" s="47"/>
    </row>
    <row r="121" ht="15">
      <c r="A121" s="47"/>
    </row>
    <row r="122" ht="15">
      <c r="A122" s="47"/>
    </row>
    <row r="123" ht="15">
      <c r="A123" s="47"/>
    </row>
    <row r="124" ht="15">
      <c r="A124" s="47"/>
    </row>
    <row r="125" ht="15">
      <c r="A125" s="47"/>
    </row>
    <row r="126" ht="15">
      <c r="A126" s="47"/>
    </row>
    <row r="127" ht="15">
      <c r="A127" s="47"/>
    </row>
    <row r="128" ht="15">
      <c r="A128" s="47"/>
    </row>
    <row r="129" ht="15">
      <c r="A129" s="47"/>
    </row>
    <row r="130" ht="15">
      <c r="A130" s="47"/>
    </row>
    <row r="131" ht="15">
      <c r="A131" s="47"/>
    </row>
    <row r="132" ht="15">
      <c r="A132" s="47"/>
    </row>
    <row r="133" ht="15">
      <c r="A133" s="47"/>
    </row>
    <row r="134" ht="15">
      <c r="A134" s="47"/>
    </row>
    <row r="135" ht="15">
      <c r="A135" s="47"/>
    </row>
    <row r="136" ht="15">
      <c r="A136" s="47"/>
    </row>
    <row r="137" ht="15">
      <c r="A137" s="47"/>
    </row>
    <row r="138" ht="15">
      <c r="A138" s="47"/>
    </row>
    <row r="139" ht="15">
      <c r="A139" s="47"/>
    </row>
    <row r="140" ht="15">
      <c r="A140" s="47"/>
    </row>
    <row r="141" ht="15">
      <c r="A141" s="47"/>
    </row>
    <row r="142" ht="15">
      <c r="A142" s="47"/>
    </row>
    <row r="143" ht="15">
      <c r="A143" s="47"/>
    </row>
    <row r="144" ht="15">
      <c r="A144" s="47"/>
    </row>
    <row r="145" ht="15">
      <c r="A145" s="47"/>
    </row>
    <row r="146" ht="15">
      <c r="A146" s="47"/>
    </row>
    <row r="147" ht="15">
      <c r="A147" s="47"/>
    </row>
    <row r="148" ht="15">
      <c r="A148" s="47"/>
    </row>
    <row r="149" ht="15">
      <c r="A149" s="47"/>
    </row>
    <row r="150" ht="15">
      <c r="A150" s="47"/>
    </row>
    <row r="151" ht="15">
      <c r="A151" s="47"/>
    </row>
    <row r="152" ht="15">
      <c r="A152" s="47"/>
    </row>
    <row r="153" ht="15">
      <c r="A153" s="47"/>
    </row>
    <row r="154" ht="15">
      <c r="A154" s="47"/>
    </row>
    <row r="155" ht="15">
      <c r="A155" s="47"/>
    </row>
    <row r="156" ht="15">
      <c r="A156" s="47"/>
    </row>
    <row r="157" ht="15">
      <c r="A157" s="47"/>
    </row>
    <row r="158" ht="15">
      <c r="A158" s="47"/>
    </row>
    <row r="159" ht="15">
      <c r="A159" s="47"/>
    </row>
    <row r="160" ht="15">
      <c r="A160" s="47"/>
    </row>
    <row r="161" ht="15">
      <c r="A161" s="47"/>
    </row>
    <row r="162" ht="15">
      <c r="A162" s="47"/>
    </row>
    <row r="163" ht="15">
      <c r="A163" s="47"/>
    </row>
    <row r="164" ht="15">
      <c r="A164" s="47"/>
    </row>
    <row r="165" ht="15">
      <c r="A165" s="47"/>
    </row>
    <row r="166" ht="15">
      <c r="A166" s="47"/>
    </row>
    <row r="167" ht="15">
      <c r="A167" s="47"/>
    </row>
    <row r="168" ht="15">
      <c r="A168" s="47"/>
    </row>
    <row r="169" ht="15">
      <c r="A169" s="47"/>
    </row>
    <row r="170" ht="15">
      <c r="A170" s="47"/>
    </row>
    <row r="171" ht="15">
      <c r="A171" s="47"/>
    </row>
    <row r="172" ht="15">
      <c r="A172" s="47"/>
    </row>
    <row r="173" ht="15">
      <c r="A173" s="47"/>
    </row>
    <row r="174" ht="15">
      <c r="A174" s="47"/>
    </row>
    <row r="175" ht="15">
      <c r="A175" s="47"/>
    </row>
    <row r="176" ht="15">
      <c r="A176" s="47"/>
    </row>
    <row r="177" ht="15">
      <c r="A177" s="47"/>
    </row>
    <row r="178" ht="15">
      <c r="A178" s="47"/>
    </row>
    <row r="179" ht="15">
      <c r="A179" s="47"/>
    </row>
    <row r="180" ht="15">
      <c r="A180" s="47"/>
    </row>
    <row r="181" ht="15">
      <c r="A181" s="47"/>
    </row>
    <row r="182" ht="15">
      <c r="A182" s="47"/>
    </row>
  </sheetData>
  <printOptions/>
  <pageMargins left="0.8" right="0.5" top="0.5" bottom="0.5" header="0.5" footer="0.25"/>
  <pageSetup fitToHeight="1" fitToWidth="1" horizontalDpi="300" verticalDpi="300" orientation="portrait" paperSize="9" scale="83" r:id="rId2"/>
  <headerFooter alignWithMargins="0">
    <oddFooter>&amp;C&amp;9Page 4</oddFooter>
  </headerFooter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Subur Tiasa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Subur Tiasa Holdings Berhad</dc:creator>
  <cp:keywords/>
  <dc:description/>
  <cp:lastModifiedBy>finlcm</cp:lastModifiedBy>
  <cp:lastPrinted>2004-12-22T05:00:55Z</cp:lastPrinted>
  <dcterms:created xsi:type="dcterms:W3CDTF">2002-10-16T03:54:20Z</dcterms:created>
  <dcterms:modified xsi:type="dcterms:W3CDTF">2004-12-22T05:01:08Z</dcterms:modified>
  <cp:category/>
  <cp:version/>
  <cp:contentType/>
  <cp:contentStatus/>
</cp:coreProperties>
</file>